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Desktop\BOŽENA  2023\ŠKOLSKI ODBOR 2023\Sjednica školskog odbora 17.7.2023\"/>
    </mc:Choice>
  </mc:AlternateContent>
  <bookViews>
    <workbookView xWindow="0" yWindow="0" windowWidth="28800" windowHeight="12330" activeTab="2"/>
  </bookViews>
  <sheets>
    <sheet name="SAŽETAK" sheetId="2" r:id="rId1"/>
    <sheet name=" Račun prihoda i rashoda" sheetId="3" r:id="rId2"/>
    <sheet name="POSEBNI DIO" sheetId="7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7" l="1"/>
  <c r="G6" i="7" l="1"/>
  <c r="C68" i="3"/>
  <c r="G12" i="2" l="1"/>
  <c r="F12" i="2"/>
  <c r="F14" i="2" l="1"/>
  <c r="E65" i="3" l="1"/>
  <c r="D38" i="3" l="1"/>
  <c r="D66" i="3" s="1"/>
  <c r="I37" i="7" l="1"/>
  <c r="I34" i="7"/>
  <c r="I38" i="7" l="1"/>
  <c r="I40" i="7" s="1"/>
  <c r="F119" i="7" l="1"/>
  <c r="E48" i="7"/>
  <c r="D27" i="3" l="1"/>
  <c r="C27" i="3"/>
  <c r="D24" i="3"/>
  <c r="C24" i="3"/>
  <c r="D21" i="3"/>
  <c r="C21" i="3"/>
  <c r="E10" i="3"/>
  <c r="D39" i="3" l="1"/>
  <c r="D67" i="3" s="1"/>
  <c r="E67" i="3" s="1"/>
  <c r="G138" i="7" l="1"/>
  <c r="G137" i="7"/>
  <c r="G136" i="7"/>
  <c r="G135" i="7"/>
  <c r="G134" i="7"/>
  <c r="F133" i="7"/>
  <c r="G133" i="7" s="1"/>
  <c r="E119" i="7"/>
  <c r="F96" i="7"/>
  <c r="E84" i="7" l="1"/>
  <c r="F84" i="7" l="1"/>
  <c r="F75" i="7"/>
  <c r="F47" i="7" s="1"/>
  <c r="F40" i="7"/>
  <c r="F33" i="7"/>
  <c r="F9" i="7"/>
  <c r="G119" i="7" l="1"/>
  <c r="E40" i="7"/>
  <c r="G54" i="7" l="1"/>
  <c r="G56" i="7"/>
  <c r="G50" i="7"/>
  <c r="G44" i="7"/>
  <c r="G55" i="7"/>
  <c r="E33" i="7" l="1"/>
  <c r="G49" i="7" l="1"/>
  <c r="G51" i="7"/>
  <c r="G52" i="7"/>
  <c r="E66" i="3" l="1"/>
  <c r="F48" i="7" l="1"/>
  <c r="G68" i="7"/>
  <c r="G67" i="7"/>
  <c r="G58" i="7"/>
  <c r="G57" i="7"/>
  <c r="E9" i="7"/>
  <c r="G16" i="7"/>
  <c r="G15" i="7"/>
  <c r="F81" i="7"/>
  <c r="E81" i="7"/>
  <c r="E75" i="7"/>
  <c r="F106" i="7"/>
  <c r="G110" i="7"/>
  <c r="E47" i="7" l="1"/>
  <c r="G75" i="7"/>
  <c r="G121" i="7"/>
  <c r="F114" i="7" l="1"/>
  <c r="F113" i="7" s="1"/>
  <c r="G132" i="7"/>
  <c r="D36" i="3"/>
  <c r="E63" i="3"/>
  <c r="E15" i="3"/>
  <c r="E17" i="3"/>
  <c r="E18" i="3"/>
  <c r="E19" i="3"/>
  <c r="E20" i="3"/>
  <c r="E21" i="3"/>
  <c r="E22" i="3"/>
  <c r="E23" i="3"/>
  <c r="E25" i="3"/>
  <c r="E26" i="3"/>
  <c r="E13" i="3"/>
  <c r="G8" i="7" l="1"/>
  <c r="G9" i="7"/>
  <c r="G10" i="7"/>
  <c r="G11" i="7"/>
  <c r="G12" i="7"/>
  <c r="G13" i="7"/>
  <c r="G14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3" i="7"/>
  <c r="G34" i="7"/>
  <c r="G35" i="7"/>
  <c r="G36" i="7"/>
  <c r="G37" i="7"/>
  <c r="G38" i="7"/>
  <c r="G39" i="7"/>
  <c r="G40" i="7"/>
  <c r="G41" i="7"/>
  <c r="G42" i="7"/>
  <c r="G43" i="7"/>
  <c r="G45" i="7"/>
  <c r="G46" i="7"/>
  <c r="G48" i="7"/>
  <c r="G53" i="7"/>
  <c r="G62" i="7"/>
  <c r="G63" i="7"/>
  <c r="G70" i="7"/>
  <c r="G71" i="7"/>
  <c r="G72" i="7"/>
  <c r="G73" i="7"/>
  <c r="G74" i="7"/>
  <c r="G76" i="7"/>
  <c r="G77" i="7"/>
  <c r="G78" i="7"/>
  <c r="G79" i="7"/>
  <c r="G80" i="7"/>
  <c r="G81" i="7"/>
  <c r="G82" i="7"/>
  <c r="G83" i="7"/>
  <c r="G88" i="7"/>
  <c r="G90" i="7"/>
  <c r="G92" i="7"/>
  <c r="G93" i="7"/>
  <c r="G94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1" i="7"/>
  <c r="G113" i="7"/>
  <c r="G114" i="7"/>
  <c r="G115" i="7"/>
  <c r="G116" i="7"/>
  <c r="G117" i="7"/>
  <c r="G118" i="7"/>
  <c r="G120" i="7"/>
  <c r="G122" i="7"/>
  <c r="G123" i="7"/>
  <c r="G124" i="7"/>
  <c r="G125" i="7"/>
  <c r="G127" i="7"/>
  <c r="G128" i="7"/>
  <c r="G129" i="7"/>
  <c r="G130" i="7"/>
  <c r="G131" i="7"/>
  <c r="G84" i="7" l="1"/>
  <c r="F126" i="7"/>
  <c r="G126" i="7" l="1"/>
  <c r="C36" i="3"/>
  <c r="E36" i="3" l="1"/>
  <c r="D35" i="3" l="1"/>
  <c r="C35" i="3"/>
  <c r="E40" i="3"/>
  <c r="E41" i="3"/>
  <c r="E42" i="3"/>
  <c r="E43" i="3"/>
  <c r="E44" i="3"/>
  <c r="E45" i="3"/>
  <c r="E46" i="3"/>
  <c r="E47" i="3"/>
  <c r="E48" i="3"/>
  <c r="E49" i="3"/>
  <c r="E50" i="3"/>
  <c r="E51" i="3"/>
  <c r="E53" i="3"/>
  <c r="E54" i="3"/>
  <c r="E55" i="3"/>
  <c r="E56" i="3"/>
  <c r="E57" i="3"/>
  <c r="E58" i="3"/>
  <c r="E59" i="3"/>
  <c r="E60" i="3"/>
  <c r="E61" i="3"/>
  <c r="E62" i="3"/>
  <c r="E64" i="3"/>
  <c r="E39" i="3"/>
  <c r="E38" i="3"/>
  <c r="E35" i="3" l="1"/>
  <c r="E52" i="3"/>
  <c r="G95" i="7" l="1"/>
  <c r="E27" i="3" l="1"/>
</calcChain>
</file>

<file path=xl/comments1.xml><?xml version="1.0" encoding="utf-8"?>
<comments xmlns="http://schemas.openxmlformats.org/spreadsheetml/2006/main">
  <authors>
    <author>Korisnik</author>
  </authors>
  <commentList>
    <comment ref="C39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pr.bor i talij</t>
        </r>
      </text>
    </comment>
    <comment ref="D42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55,32+3689,09
</t>
        </r>
      </text>
    </comment>
    <comment ref="C43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uključene kamate199,08
</t>
        </r>
      </text>
    </comment>
    <comment ref="D43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Uključeno izvor 931</t>
        </r>
      </text>
    </comment>
    <comment ref="C50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Prijevoz +PDV shema</t>
        </r>
      </text>
    </comment>
    <comment ref="C51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Prijevoz PUN+shema+prehraba</t>
        </r>
      </text>
    </comment>
    <comment ref="D58" authorId="0" shape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E26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opći 5.3085,91
i zaštitar 10949,63
</t>
        </r>
      </text>
    </comment>
    <comment ref="E41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mzo stavljeno na prehranu učenika
</t>
        </r>
      </text>
    </comment>
    <comment ref="F41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535886,46+280,09-presude+1,39+4,76
</t>
        </r>
      </text>
    </comment>
    <comment ref="E42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PRIPRAVNIŠTVO</t>
        </r>
      </text>
    </comment>
    <comment ref="F4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88421,30+ 48,17- presude</t>
        </r>
      </text>
    </comment>
    <comment ref="E67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Prehrana i vještačenje</t>
        </r>
      </text>
    </comment>
    <comment ref="F68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Pr.boravak</t>
        </r>
      </text>
    </comment>
    <comment ref="E87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Sikirić</t>
        </r>
      </text>
    </comment>
    <comment ref="D10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Prijevoz TUR</t>
        </r>
      </text>
    </comment>
    <comment ref="F10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Prijevoz Smoković</t>
        </r>
      </text>
    </comment>
    <comment ref="F106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Prehrana 75687,50+shema 51685,37
</t>
        </r>
      </text>
    </comment>
    <comment ref="F108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knjiženo na 6711</t>
        </r>
      </text>
    </comment>
    <comment ref="F115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6711- grad</t>
        </r>
      </text>
    </comment>
    <comment ref="F120" authorId="0" shapeId="0">
      <text>
        <r>
          <rPr>
            <b/>
            <sz val="9"/>
            <color indexed="81"/>
            <rFont val="Segoe UI"/>
            <charset val="1"/>
          </rPr>
          <t>Korisnik:</t>
        </r>
        <r>
          <rPr>
            <sz val="9"/>
            <color indexed="81"/>
            <rFont val="Segoe UI"/>
            <charset val="1"/>
          </rPr>
          <t xml:space="preserve">
Dnevnice 53,10 prihod u 7/2023 a kniženo u 6</t>
        </r>
      </text>
    </comment>
  </commentList>
</comments>
</file>

<file path=xl/sharedStrings.xml><?xml version="1.0" encoding="utf-8"?>
<sst xmlns="http://schemas.openxmlformats.org/spreadsheetml/2006/main" count="230" uniqueCount="161">
  <si>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</si>
  <si>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</si>
  <si>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</si>
  <si>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</si>
  <si>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</si>
  <si>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</si>
  <si>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</si>
  <si>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</si>
  <si>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</si>
  <si>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</si>
  <si>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</si>
  <si>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</si>
  <si>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poslovanja</t>
  </si>
  <si>
    <t>Opći prihodi i primici</t>
  </si>
  <si>
    <t>Rashodi za zaposlene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</si>
  <si>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</si>
  <si>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</si>
  <si>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</si>
  <si>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</si>
  <si>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</si>
  <si>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</si>
  <si>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NAZIV PROGRAMA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</si>
  <si>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</si>
  <si>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</si>
  <si>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</si>
  <si>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</si>
  <si>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</si>
  <si>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</si>
  <si>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Ostali prihodi za posebne namjene</t>
  </si>
  <si>
    <t>C) PRENESENI VIŠAK ILI PRENESENI MANJAK I VIŠEGODIŠNJI PLAN URAVNOTEŽENJA</t>
  </si>
  <si>
    <t>Financijski rashodi</t>
  </si>
  <si>
    <t xml:space="preserve">Vlastiti prihodi </t>
  </si>
  <si>
    <t>Materijalni rashodi škola</t>
  </si>
  <si>
    <t>Opremanje Škola</t>
  </si>
  <si>
    <t>1012-09</t>
  </si>
  <si>
    <t>Vlastiti i namjenski pr-</t>
  </si>
  <si>
    <t>1012-10</t>
  </si>
  <si>
    <t>1012-11</t>
  </si>
  <si>
    <t>1012-12</t>
  </si>
  <si>
    <t>Produženi boravak</t>
  </si>
  <si>
    <t>Financiranje nabave dr.obr.mat</t>
  </si>
  <si>
    <t>Program talijanskog jezika</t>
  </si>
  <si>
    <t>Ukupno</t>
  </si>
  <si>
    <t>IZVANSTANDARDNI PROGRAMI</t>
  </si>
  <si>
    <t>Prihodi za posebne namjene</t>
  </si>
  <si>
    <t>Donacije</t>
  </si>
  <si>
    <t>Aktivnost  1012</t>
  </si>
  <si>
    <t>Aktivnost 1013</t>
  </si>
  <si>
    <t>Prehrana učenika u o OŠ</t>
  </si>
  <si>
    <t xml:space="preserve">Materijalni rashodi </t>
  </si>
  <si>
    <t>Rashodi  za zaposlene</t>
  </si>
  <si>
    <t>Naknada građanima u naravi</t>
  </si>
  <si>
    <t>Škola puna mogućnosti</t>
  </si>
  <si>
    <t>Naknade građanima i kućan</t>
  </si>
  <si>
    <t>Aktivnost-1012-01</t>
  </si>
  <si>
    <t>Aktivnost 1012-02</t>
  </si>
  <si>
    <t>Aktivnost 1012-03</t>
  </si>
  <si>
    <t>1013-07- izvor 11</t>
  </si>
  <si>
    <t>1013-13/izvor 5402</t>
  </si>
  <si>
    <t>1013-15/izvor 11</t>
  </si>
  <si>
    <t>Osnovno obrazovanje standard</t>
  </si>
  <si>
    <t>Prihodi od imovine</t>
  </si>
  <si>
    <t xml:space="preserve">PROGRAM  OSNOVNO OBRAZOVANJE </t>
  </si>
  <si>
    <t>IZVJEŠTAJ  O IZVRŠENJU FINANCIJSKOG  PLANA OSNOVNE ŠKOLE STANOVI ZADAR 
ZA 2022. GODINU</t>
  </si>
  <si>
    <t>IZVORNI PLAN TEKUĆE GODINE</t>
  </si>
  <si>
    <t>IZVRŠENJE PLANA TEKUĆE GODINE</t>
  </si>
  <si>
    <t>Račun prihoda/primitka</t>
  </si>
  <si>
    <t>Naziv  računa</t>
  </si>
  <si>
    <t>Izvorni plan tekuće godine</t>
  </si>
  <si>
    <t>Ostvarenje izvršenje tekuće godine</t>
  </si>
  <si>
    <t>Indeks</t>
  </si>
  <si>
    <t>PREGLED UKUPNIH PRIHODA I RASHODA PO IZVORIMA FINANCIRANJA</t>
  </si>
  <si>
    <t>Oznaka IF</t>
  </si>
  <si>
    <t>Naziv izvora finaciranja</t>
  </si>
  <si>
    <t>Ostvarenje /izvršenje  plana tekuće godine</t>
  </si>
  <si>
    <t xml:space="preserve">PRIHODI </t>
  </si>
  <si>
    <t xml:space="preserve">RASHODI </t>
  </si>
  <si>
    <t>Pomoći od izvanproračunskih korisnika</t>
  </si>
  <si>
    <t xml:space="preserve">Tekuće pomoći </t>
  </si>
  <si>
    <t xml:space="preserve"> Kapitalne pomoći MZO</t>
  </si>
  <si>
    <t>Prihodi iz nadležnog proračuna za financiranje rashoda poslovanja</t>
  </si>
  <si>
    <t>Prihodi iz nadležnog proračuna za financiranje rashoda za nabavu nefin.imovine</t>
  </si>
  <si>
    <t>PRIHODI</t>
  </si>
  <si>
    <t>RASHODI</t>
  </si>
  <si>
    <t>Službena putovanja</t>
  </si>
  <si>
    <t>Stručno usavršavanje</t>
  </si>
  <si>
    <t>Uredski materijal</t>
  </si>
  <si>
    <t>Sitan inventar</t>
  </si>
  <si>
    <t>Radna odjeća</t>
  </si>
  <si>
    <t>Usluge telef.i prijev.</t>
  </si>
  <si>
    <t>Usluge tekućeg održ</t>
  </si>
  <si>
    <t>Usluge promidžbe</t>
  </si>
  <si>
    <t>Komunalne usluge</t>
  </si>
  <si>
    <t>Zdravstvene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</si>
  <si>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</si>
  <si>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</si>
  <si>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</si>
  <si>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</si>
  <si>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</si>
  <si>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</si>
  <si>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Ostali nesp.rashodi</t>
  </si>
  <si>
    <t xml:space="preserve">Uredska oprema </t>
  </si>
  <si>
    <t>Bankarske usluge</t>
  </si>
  <si>
    <t>Zatezne kamate</t>
  </si>
  <si>
    <t>Prihodi od najma i donacijr</t>
  </si>
  <si>
    <t>POMOĆI MZO</t>
  </si>
  <si>
    <t>Višak kor.za pokriće manj.2021</t>
  </si>
  <si>
    <t>Rashodi</t>
  </si>
  <si>
    <t>Prijenosi/639</t>
  </si>
  <si>
    <t>Ukupni prihodi</t>
  </si>
  <si>
    <t>Ukupni rashodi</t>
  </si>
  <si>
    <t xml:space="preserve">Tekući plan </t>
  </si>
  <si>
    <t>Knjige</t>
  </si>
  <si>
    <t>Plaće za zaposlene</t>
  </si>
  <si>
    <t>Ostali rashodi</t>
  </si>
  <si>
    <t>Naknade za prijevoz</t>
  </si>
  <si>
    <t>Namirnice</t>
  </si>
  <si>
    <t>Dopr.na plaće</t>
  </si>
  <si>
    <t>Energija</t>
  </si>
  <si>
    <t>Naknade povjerenstvima</t>
  </si>
  <si>
    <t>Usluge tekućeg održavanja</t>
  </si>
  <si>
    <t>Namirnice za shemu</t>
  </si>
  <si>
    <t>Namirnice za prehranu</t>
  </si>
  <si>
    <t>Plaće za PUN</t>
  </si>
  <si>
    <t>Edukacije PUN</t>
  </si>
  <si>
    <t>Doprinosi na plaće</t>
  </si>
  <si>
    <t>Doprinosi za plaće</t>
  </si>
  <si>
    <t>Naknada za prijevoz</t>
  </si>
  <si>
    <t>Troškovi sudskih sporova</t>
  </si>
  <si>
    <t>Oprema za održavanje i zaštitu</t>
  </si>
  <si>
    <t>Sportska oprema</t>
  </si>
  <si>
    <t>Tekući prijenosi između kor.prorač</t>
  </si>
  <si>
    <t>Tekući prijenosi temeljeme EU</t>
  </si>
  <si>
    <t xml:space="preserve"> Tekuće donacije</t>
  </si>
  <si>
    <t>Manjak metodološki</t>
  </si>
  <si>
    <t>naknada građanima u novcu</t>
  </si>
  <si>
    <t>Doprinosi</t>
  </si>
  <si>
    <t>Namirnice PDV</t>
  </si>
  <si>
    <t>1013-06- IZVOR</t>
  </si>
  <si>
    <t>Materijal i dijelovi za tekuće</t>
  </si>
  <si>
    <t>Ostale usluge catering</t>
  </si>
  <si>
    <t>Izvršenje 1-6 2023</t>
  </si>
  <si>
    <t>Uređaji</t>
  </si>
  <si>
    <t>Prehrana 1,33</t>
  </si>
  <si>
    <t>Prehrana Fead</t>
  </si>
  <si>
    <t>Program logoped</t>
  </si>
  <si>
    <t>pomoćiza zapošlj.invlida /636</t>
  </si>
  <si>
    <t>Tekuće pomoći za zapoš.invalida</t>
  </si>
  <si>
    <t xml:space="preserve"> Kapitalne pomoći zapošlj.inva</t>
  </si>
  <si>
    <t>2023- rebalans</t>
  </si>
  <si>
    <t>1013-14</t>
  </si>
  <si>
    <t>Dodatna ulaganja</t>
  </si>
  <si>
    <t>višak/donos iz 2022</t>
  </si>
  <si>
    <t>Ostale usluge/vještačenje</t>
  </si>
  <si>
    <t>1013-16/izvor 11</t>
  </si>
  <si>
    <t>Donos viška prihoda  iz preth.godina</t>
  </si>
  <si>
    <t>Donos 'Visak prihoda iz preth.g.</t>
  </si>
  <si>
    <t>oprema</t>
  </si>
  <si>
    <t>3+4</t>
  </si>
  <si>
    <t>IZVRŠENJE PRIHODA I PRIMITAKA PO EKONOMSKOJ KLASIFIKACIJI OŠ STANOVI 30.06.2023.</t>
  </si>
  <si>
    <t>IZVRŠENJE FINANCIJSKOG  PLANA OSNOVNE ŠKOLE STANOVI ZADAR   PO PROGRAMSKOJ,EKONOMSKOJ KLASIFIKACIJI I IZVORIMA FINANCIRANJA
ZA 2023. RASHODI I IZDACI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</si>
</sst>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/>
    <xf numFmtId="0" fontId="9" fillId="2" borderId="3" xfId="0" quotePrefix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4" fontId="3" fillId="2" borderId="0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  <xf numFmtId="0" fontId="16" fillId="4" borderId="1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6" fillId="6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>
      <alignment horizontal="right"/>
    </xf>
    <xf numFmtId="4" fontId="22" fillId="7" borderId="3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>
      <alignment horizontal="right"/>
    </xf>
    <xf numFmtId="1" fontId="3" fillId="2" borderId="7" xfId="0" applyNumberFormat="1" applyFont="1" applyFill="1" applyBorder="1" applyAlignment="1">
      <alignment horizontal="right"/>
    </xf>
    <xf numFmtId="1" fontId="0" fillId="0" borderId="0" xfId="0" applyNumberFormat="1"/>
    <xf numFmtId="0" fontId="6" fillId="4" borderId="6" xfId="0" applyNumberFormat="1" applyFont="1" applyFill="1" applyBorder="1" applyAlignment="1" applyProtection="1">
      <alignment horizontal="center" vertical="center" wrapText="1"/>
    </xf>
    <xf numFmtId="1" fontId="3" fillId="2" borderId="0" xfId="0" applyNumberFormat="1" applyFont="1" applyFill="1" applyBorder="1" applyAlignment="1">
      <alignment horizontal="right"/>
    </xf>
    <xf numFmtId="0" fontId="9" fillId="8" borderId="3" xfId="0" applyNumberFormat="1" applyFont="1" applyFill="1" applyBorder="1" applyAlignment="1" applyProtection="1">
      <alignment horizontal="lef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9" fillId="8" borderId="3" xfId="0" quotePrefix="1" applyFont="1" applyFill="1" applyBorder="1" applyAlignment="1">
      <alignment horizontal="left" vertical="center"/>
    </xf>
    <xf numFmtId="0" fontId="21" fillId="8" borderId="3" xfId="0" quotePrefix="1" applyFont="1" applyFill="1" applyBorder="1" applyAlignment="1">
      <alignment horizontal="left" vertical="center"/>
    </xf>
    <xf numFmtId="0" fontId="10" fillId="8" borderId="3" xfId="0" quotePrefix="1" applyFont="1" applyFill="1" applyBorder="1" applyAlignment="1">
      <alignment horizontal="left" vertical="center"/>
    </xf>
    <xf numFmtId="4" fontId="0" fillId="0" borderId="0" xfId="0" applyNumberFormat="1" applyFill="1" applyBorder="1"/>
    <xf numFmtId="2" fontId="0" fillId="0" borderId="0" xfId="0" applyNumberFormat="1"/>
    <xf numFmtId="4" fontId="22" fillId="2" borderId="3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right" vertical="center" wrapText="1"/>
    </xf>
    <xf numFmtId="0" fontId="6" fillId="4" borderId="2" xfId="0" applyNumberFormat="1" applyFon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13" sqref="A13:E13"/>
    </sheetView>
  </sheetViews>
  <sheetFormatPr defaultRowHeight="15" x14ac:dyDescent="0.25"/>
  <cols>
    <col min="5" max="7" width="25.28515625" customWidth="1"/>
  </cols>
  <sheetData>
    <row r="1" spans="1:7" ht="15.75" x14ac:dyDescent="0.25">
      <c r="A1" s="158" t="s">
        <v>63</v>
      </c>
      <c r="B1" s="158"/>
      <c r="C1" s="158"/>
      <c r="D1" s="158"/>
      <c r="E1" s="158"/>
      <c r="F1" s="158"/>
      <c r="G1" s="158"/>
    </row>
    <row r="2" spans="1:7" ht="18" customHeight="1" x14ac:dyDescent="0.25">
      <c r="A2" s="67"/>
      <c r="B2" s="67"/>
      <c r="C2" s="67"/>
      <c r="D2" s="67"/>
      <c r="E2" s="67"/>
      <c r="F2" s="67"/>
      <c r="G2" s="67"/>
    </row>
    <row r="3" spans="1:7" ht="15.75" x14ac:dyDescent="0.25">
      <c r="A3" s="158" t="s">
        <v>16</v>
      </c>
      <c r="B3" s="158"/>
      <c r="C3" s="158"/>
      <c r="D3" s="158"/>
      <c r="E3" s="158"/>
      <c r="F3" s="158"/>
      <c r="G3" s="158"/>
    </row>
    <row r="4" spans="1:7" ht="18" x14ac:dyDescent="0.25">
      <c r="A4" s="67"/>
      <c r="B4" s="67"/>
      <c r="C4" s="67"/>
      <c r="D4" s="67"/>
      <c r="E4" s="67"/>
      <c r="F4" s="67"/>
      <c r="G4" s="67"/>
    </row>
    <row r="5" spans="1:7" ht="15.75" x14ac:dyDescent="0.25">
      <c r="A5" s="158" t="s">
        <v>22</v>
      </c>
      <c r="B5" s="159"/>
      <c r="C5" s="159"/>
      <c r="D5" s="159"/>
      <c r="E5" s="159"/>
      <c r="F5" s="159"/>
      <c r="G5" s="159"/>
    </row>
    <row r="6" spans="1:7" ht="18" x14ac:dyDescent="0.25">
      <c r="A6" s="1"/>
      <c r="B6" s="2"/>
      <c r="C6" s="2"/>
      <c r="D6" s="2"/>
      <c r="E6" s="6"/>
      <c r="F6" s="7" t="s">
        <v>149</v>
      </c>
      <c r="G6" s="7"/>
    </row>
    <row r="7" spans="1:7" ht="25.5" x14ac:dyDescent="0.25">
      <c r="A7" s="27"/>
      <c r="B7" s="28"/>
      <c r="C7" s="28"/>
      <c r="D7" s="29"/>
      <c r="E7" s="30"/>
      <c r="F7" s="3" t="s">
        <v>64</v>
      </c>
      <c r="G7" s="3" t="s">
        <v>65</v>
      </c>
    </row>
    <row r="8" spans="1:7" x14ac:dyDescent="0.25">
      <c r="A8" s="169" t="s">
        <v>0</v>
      </c>
      <c r="B8" s="157"/>
      <c r="C8" s="157"/>
      <c r="D8" s="157"/>
      <c r="E8" s="170"/>
      <c r="F8" s="43">
        <v>1955993.68</v>
      </c>
      <c r="G8" s="43">
        <v>902863.03</v>
      </c>
    </row>
    <row r="9" spans="1:7" x14ac:dyDescent="0.25">
      <c r="A9" s="168" t="s">
        <v>1</v>
      </c>
      <c r="B9" s="167"/>
      <c r="C9" s="167"/>
      <c r="D9" s="167"/>
      <c r="E9" s="171"/>
      <c r="F9" s="43">
        <v>1955993.68</v>
      </c>
      <c r="G9" s="43"/>
    </row>
    <row r="10" spans="1:7" x14ac:dyDescent="0.25">
      <c r="A10" s="172" t="s">
        <v>2</v>
      </c>
      <c r="B10" s="171"/>
      <c r="C10" s="171"/>
      <c r="D10" s="171"/>
      <c r="E10" s="171"/>
      <c r="F10" s="43"/>
      <c r="G10" s="43"/>
    </row>
    <row r="11" spans="1:7" x14ac:dyDescent="0.25">
      <c r="A11" s="35" t="s">
        <v>3</v>
      </c>
      <c r="B11" s="66"/>
      <c r="C11" s="66"/>
      <c r="D11" s="66"/>
      <c r="E11" s="66"/>
      <c r="F11" s="43">
        <v>1970381.57</v>
      </c>
      <c r="G11" s="43">
        <v>903788.73</v>
      </c>
    </row>
    <row r="12" spans="1:7" x14ac:dyDescent="0.25">
      <c r="A12" s="166" t="s">
        <v>4</v>
      </c>
      <c r="B12" s="167"/>
      <c r="C12" s="167"/>
      <c r="D12" s="167"/>
      <c r="E12" s="167"/>
      <c r="F12" s="43">
        <f>F11-F13</f>
        <v>1900090.97</v>
      </c>
      <c r="G12" s="43">
        <f>G11-G13</f>
        <v>901498.41999999993</v>
      </c>
    </row>
    <row r="13" spans="1:7" x14ac:dyDescent="0.25">
      <c r="A13" s="173" t="s">
        <v>5</v>
      </c>
      <c r="B13" s="171"/>
      <c r="C13" s="171"/>
      <c r="D13" s="171"/>
      <c r="E13" s="171"/>
      <c r="F13" s="43">
        <v>70290.600000000006</v>
      </c>
      <c r="G13" s="43">
        <v>2290.31</v>
      </c>
    </row>
    <row r="14" spans="1:7" x14ac:dyDescent="0.25">
      <c r="A14" s="156" t="s">
        <v>6</v>
      </c>
      <c r="B14" s="157"/>
      <c r="C14" s="157"/>
      <c r="D14" s="157"/>
      <c r="E14" s="157"/>
      <c r="F14" s="43">
        <f>F8-F11</f>
        <v>-14387.89000000013</v>
      </c>
      <c r="G14" s="43"/>
    </row>
    <row r="15" spans="1:7" ht="18" x14ac:dyDescent="0.25">
      <c r="A15" s="67"/>
      <c r="B15" s="21"/>
      <c r="C15" s="21"/>
      <c r="D15" s="21"/>
      <c r="E15" s="21"/>
      <c r="F15" s="22"/>
      <c r="G15" s="22"/>
    </row>
    <row r="16" spans="1:7" ht="15.75" x14ac:dyDescent="0.25">
      <c r="A16" s="158" t="s">
        <v>23</v>
      </c>
      <c r="B16" s="159"/>
      <c r="C16" s="159"/>
      <c r="D16" s="159"/>
      <c r="E16" s="159"/>
      <c r="F16" s="159"/>
      <c r="G16" s="159"/>
    </row>
    <row r="17" spans="1:7" ht="18" x14ac:dyDescent="0.25">
      <c r="A17" s="67"/>
      <c r="B17" s="21"/>
      <c r="C17" s="21"/>
      <c r="D17" s="21"/>
      <c r="E17" s="21"/>
      <c r="F17" s="22"/>
      <c r="G17" s="22"/>
    </row>
    <row r="18" spans="1:7" x14ac:dyDescent="0.25">
      <c r="A18" s="27"/>
      <c r="B18" s="28"/>
      <c r="C18" s="28"/>
      <c r="D18" s="29"/>
      <c r="E18" s="30"/>
      <c r="F18" s="3"/>
      <c r="G18" s="3"/>
    </row>
    <row r="19" spans="1:7" x14ac:dyDescent="0.25">
      <c r="A19" s="168" t="s">
        <v>8</v>
      </c>
      <c r="B19" s="174"/>
      <c r="C19" s="174"/>
      <c r="D19" s="174"/>
      <c r="E19" s="175"/>
      <c r="F19" s="32"/>
      <c r="G19" s="32"/>
    </row>
    <row r="20" spans="1:7" x14ac:dyDescent="0.25">
      <c r="A20" s="168" t="s">
        <v>9</v>
      </c>
      <c r="B20" s="167"/>
      <c r="C20" s="167"/>
      <c r="D20" s="167"/>
      <c r="E20" s="167"/>
      <c r="F20" s="32"/>
      <c r="G20" s="32"/>
    </row>
    <row r="21" spans="1:7" x14ac:dyDescent="0.25">
      <c r="A21" s="156" t="s">
        <v>10</v>
      </c>
      <c r="B21" s="157"/>
      <c r="C21" s="157"/>
      <c r="D21" s="157"/>
      <c r="E21" s="157"/>
      <c r="F21" s="31"/>
      <c r="G21" s="31"/>
    </row>
    <row r="22" spans="1:7" ht="18" x14ac:dyDescent="0.25">
      <c r="A22" s="20"/>
      <c r="B22" s="21"/>
      <c r="C22" s="21"/>
      <c r="D22" s="21"/>
      <c r="E22" s="21"/>
      <c r="F22" s="22"/>
      <c r="G22" s="22"/>
    </row>
    <row r="23" spans="1:7" ht="15.75" x14ac:dyDescent="0.25">
      <c r="A23" s="158" t="s">
        <v>29</v>
      </c>
      <c r="B23" s="159"/>
      <c r="C23" s="159"/>
      <c r="D23" s="159"/>
      <c r="E23" s="159"/>
      <c r="F23" s="159"/>
      <c r="G23" s="159"/>
    </row>
    <row r="24" spans="1:7" ht="18" x14ac:dyDescent="0.25">
      <c r="A24" s="20"/>
      <c r="B24" s="21"/>
      <c r="C24" s="21"/>
      <c r="D24" s="21"/>
      <c r="E24" s="21"/>
      <c r="F24" s="22"/>
      <c r="G24" s="22"/>
    </row>
    <row r="25" spans="1:7" x14ac:dyDescent="0.25">
      <c r="A25" s="27"/>
      <c r="B25" s="28"/>
      <c r="C25" s="28"/>
      <c r="D25" s="29"/>
      <c r="E25" s="30"/>
      <c r="F25" s="3"/>
      <c r="G25" s="3"/>
    </row>
    <row r="26" spans="1:7" x14ac:dyDescent="0.25">
      <c r="A26" s="160" t="s">
        <v>24</v>
      </c>
      <c r="B26" s="161"/>
      <c r="C26" s="161"/>
      <c r="D26" s="161"/>
      <c r="E26" s="162"/>
      <c r="F26" s="44">
        <v>14587.01</v>
      </c>
      <c r="G26" s="33"/>
    </row>
    <row r="27" spans="1:7" x14ac:dyDescent="0.25">
      <c r="A27" s="163" t="s">
        <v>7</v>
      </c>
      <c r="B27" s="164"/>
      <c r="C27" s="164"/>
      <c r="D27" s="164"/>
      <c r="E27" s="165"/>
      <c r="F27" s="45"/>
      <c r="G27" s="34"/>
    </row>
    <row r="30" spans="1:7" x14ac:dyDescent="0.25">
      <c r="A30" s="166" t="s">
        <v>11</v>
      </c>
      <c r="B30" s="167"/>
      <c r="C30" s="167"/>
      <c r="D30" s="167"/>
      <c r="E30" s="167"/>
      <c r="F30" s="32"/>
      <c r="G30" s="32"/>
    </row>
    <row r="31" spans="1:7" ht="15.75" x14ac:dyDescent="0.25">
      <c r="A31" s="15"/>
      <c r="B31" s="16"/>
      <c r="C31" s="16"/>
      <c r="D31" s="16"/>
      <c r="E31" s="16"/>
      <c r="F31" s="17"/>
      <c r="G31" s="17"/>
    </row>
    <row r="32" spans="1:7" x14ac:dyDescent="0.25">
      <c r="A32" s="154"/>
      <c r="B32" s="155"/>
      <c r="C32" s="155"/>
      <c r="D32" s="155"/>
      <c r="E32" s="155"/>
      <c r="F32" s="155"/>
      <c r="G32" s="155"/>
    </row>
    <row r="34" spans="1:7" x14ac:dyDescent="0.25">
      <c r="A34" s="154"/>
      <c r="B34" s="155"/>
      <c r="C34" s="155"/>
      <c r="D34" s="155"/>
      <c r="E34" s="155"/>
      <c r="F34" s="155"/>
      <c r="G34" s="155"/>
    </row>
    <row r="36" spans="1:7" x14ac:dyDescent="0.25">
      <c r="A36" s="154" t="s">
        <v>25</v>
      </c>
      <c r="B36" s="155"/>
      <c r="C36" s="155"/>
      <c r="D36" s="155"/>
      <c r="E36" s="155"/>
      <c r="F36" s="155"/>
      <c r="G36" s="155"/>
    </row>
  </sheetData>
  <mergeCells count="20">
    <mergeCell ref="A20:E20"/>
    <mergeCell ref="A1:G1"/>
    <mergeCell ref="A3:G3"/>
    <mergeCell ref="A5:G5"/>
    <mergeCell ref="A8:E8"/>
    <mergeCell ref="A9:E9"/>
    <mergeCell ref="A10:E10"/>
    <mergeCell ref="A12:E12"/>
    <mergeCell ref="A13:E13"/>
    <mergeCell ref="A14:E14"/>
    <mergeCell ref="A16:G16"/>
    <mergeCell ref="A19:E19"/>
    <mergeCell ref="A34:G34"/>
    <mergeCell ref="A36:G36"/>
    <mergeCell ref="A21:E21"/>
    <mergeCell ref="A23:G23"/>
    <mergeCell ref="A26:E26"/>
    <mergeCell ref="A27:E27"/>
    <mergeCell ref="A30:E30"/>
    <mergeCell ref="A32:G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topLeftCell="A48" workbookViewId="0">
      <selection activeCell="H71" sqref="H71"/>
    </sheetView>
  </sheetViews>
  <sheetFormatPr defaultRowHeight="15" x14ac:dyDescent="0.25"/>
  <cols>
    <col min="1" max="1" width="8.42578125" bestFit="1" customWidth="1"/>
    <col min="2" max="2" width="28.28515625" customWidth="1"/>
    <col min="3" max="5" width="25.28515625" customWidth="1"/>
    <col min="6" max="6" width="10.140625" bestFit="1" customWidth="1"/>
    <col min="7" max="7" width="10" bestFit="1" customWidth="1"/>
    <col min="8" max="8" width="11.7109375" bestFit="1" customWidth="1"/>
  </cols>
  <sheetData>
    <row r="1" spans="1:8" ht="42" customHeight="1" x14ac:dyDescent="0.25">
      <c r="A1" s="158"/>
      <c r="B1" s="158"/>
      <c r="C1" s="158"/>
      <c r="D1" s="158"/>
      <c r="E1" s="158"/>
    </row>
    <row r="2" spans="1:8" ht="18" customHeight="1" x14ac:dyDescent="0.25">
      <c r="A2" s="177"/>
      <c r="B2" s="177"/>
      <c r="C2" s="177"/>
      <c r="D2" s="177"/>
      <c r="E2" s="23"/>
    </row>
    <row r="3" spans="1:8" ht="15.75" x14ac:dyDescent="0.25">
      <c r="A3" s="158"/>
      <c r="B3" s="158"/>
      <c r="C3" s="158"/>
      <c r="D3" s="158"/>
      <c r="E3" s="158"/>
    </row>
    <row r="4" spans="1:8" ht="18" x14ac:dyDescent="0.25">
      <c r="A4" s="4"/>
      <c r="B4" s="4"/>
      <c r="C4" s="4"/>
      <c r="D4" s="4"/>
      <c r="E4" s="23"/>
    </row>
    <row r="5" spans="1:8" ht="18" customHeight="1" x14ac:dyDescent="0.25">
      <c r="A5" s="159"/>
      <c r="B5" s="159"/>
      <c r="C5" s="159"/>
      <c r="D5" s="159"/>
      <c r="E5" s="159"/>
    </row>
    <row r="6" spans="1:8" ht="72" customHeight="1" x14ac:dyDescent="0.25">
      <c r="A6" s="4"/>
      <c r="B6" s="4"/>
      <c r="C6" s="177" t="s">
        <v>159</v>
      </c>
      <c r="D6" s="177"/>
      <c r="E6" s="177"/>
    </row>
    <row r="7" spans="1:8" ht="15.75" x14ac:dyDescent="0.25">
      <c r="A7" s="176"/>
      <c r="B7" s="176"/>
      <c r="C7" s="176"/>
      <c r="D7" s="176"/>
      <c r="E7" s="176"/>
    </row>
    <row r="8" spans="1:8" ht="18" x14ac:dyDescent="0.25">
      <c r="A8" s="4"/>
      <c r="B8" s="4"/>
      <c r="C8" s="4"/>
      <c r="D8" s="4"/>
      <c r="E8" s="23"/>
    </row>
    <row r="9" spans="1:8" ht="51" x14ac:dyDescent="0.25">
      <c r="A9" s="18" t="s">
        <v>66</v>
      </c>
      <c r="B9" s="18" t="s">
        <v>67</v>
      </c>
      <c r="C9" s="19" t="s">
        <v>68</v>
      </c>
      <c r="D9" s="19" t="s">
        <v>69</v>
      </c>
      <c r="E9" s="19" t="s">
        <v>70</v>
      </c>
    </row>
    <row r="10" spans="1:8" ht="15.75" customHeight="1" x14ac:dyDescent="0.25">
      <c r="A10" s="9"/>
      <c r="B10" s="9" t="s">
        <v>12</v>
      </c>
      <c r="C10" s="41">
        <v>1949165.1</v>
      </c>
      <c r="D10" s="41">
        <v>902863.03</v>
      </c>
      <c r="E10" s="8">
        <f>D10/C10*100</f>
        <v>46.320500505575438</v>
      </c>
    </row>
    <row r="11" spans="1:8" ht="38.25" x14ac:dyDescent="0.25">
      <c r="A11" s="13">
        <v>63</v>
      </c>
      <c r="B11" s="13" t="s">
        <v>26</v>
      </c>
      <c r="C11" s="41"/>
      <c r="D11" s="41"/>
      <c r="E11" s="41"/>
    </row>
    <row r="12" spans="1:8" x14ac:dyDescent="0.25">
      <c r="A12" s="10">
        <v>634</v>
      </c>
      <c r="B12" s="11" t="s">
        <v>77</v>
      </c>
      <c r="C12" s="41"/>
      <c r="D12" s="41"/>
      <c r="E12" s="41"/>
    </row>
    <row r="13" spans="1:8" x14ac:dyDescent="0.25">
      <c r="A13" s="10">
        <v>6361</v>
      </c>
      <c r="B13" s="11" t="s">
        <v>78</v>
      </c>
      <c r="C13" s="41">
        <v>1469774.7</v>
      </c>
      <c r="D13" s="41">
        <v>726748.11</v>
      </c>
      <c r="E13" s="41">
        <f>D13/C13*100</f>
        <v>49.446225329637258</v>
      </c>
    </row>
    <row r="14" spans="1:8" x14ac:dyDescent="0.25">
      <c r="A14" s="10">
        <v>6361</v>
      </c>
      <c r="B14" s="11" t="s">
        <v>147</v>
      </c>
      <c r="C14" s="41">
        <v>159.27000000000001</v>
      </c>
      <c r="D14" s="41">
        <v>159.27000000000001</v>
      </c>
      <c r="E14" s="41"/>
      <c r="H14" s="62"/>
    </row>
    <row r="15" spans="1:8" x14ac:dyDescent="0.25">
      <c r="A15" s="10">
        <v>6362</v>
      </c>
      <c r="B15" s="11" t="s">
        <v>79</v>
      </c>
      <c r="C15" s="41">
        <v>6636.14</v>
      </c>
      <c r="D15" s="41"/>
      <c r="E15" s="41">
        <f t="shared" ref="E15:E27" si="0">D15/C15*100</f>
        <v>0</v>
      </c>
      <c r="G15" s="53"/>
    </row>
    <row r="16" spans="1:8" x14ac:dyDescent="0.25">
      <c r="A16" s="10">
        <v>6362</v>
      </c>
      <c r="B16" s="11" t="s">
        <v>148</v>
      </c>
      <c r="C16" s="41">
        <v>1070.31</v>
      </c>
      <c r="D16" s="41">
        <v>1070.31</v>
      </c>
      <c r="E16" s="41"/>
      <c r="G16" s="53"/>
      <c r="H16" s="62"/>
    </row>
    <row r="17" spans="1:8" x14ac:dyDescent="0.25">
      <c r="A17" s="10">
        <v>6391</v>
      </c>
      <c r="B17" s="11" t="s">
        <v>131</v>
      </c>
      <c r="C17" s="41">
        <v>9315.74</v>
      </c>
      <c r="D17" s="41">
        <v>5133.67</v>
      </c>
      <c r="E17" s="41">
        <f t="shared" si="0"/>
        <v>55.107484751613931</v>
      </c>
      <c r="G17" s="53"/>
    </row>
    <row r="18" spans="1:8" x14ac:dyDescent="0.25">
      <c r="A18" s="10">
        <v>6393</v>
      </c>
      <c r="B18" s="11" t="s">
        <v>132</v>
      </c>
      <c r="C18" s="41">
        <v>90000</v>
      </c>
      <c r="D18" s="41">
        <v>31122.880000000001</v>
      </c>
      <c r="E18" s="41">
        <f t="shared" si="0"/>
        <v>34.580977777777775</v>
      </c>
      <c r="H18" s="53"/>
    </row>
    <row r="19" spans="1:8" x14ac:dyDescent="0.25">
      <c r="A19" s="10">
        <v>641</v>
      </c>
      <c r="B19" s="11" t="s">
        <v>61</v>
      </c>
      <c r="C19" s="41">
        <v>199</v>
      </c>
      <c r="D19" s="41">
        <v>55.32</v>
      </c>
      <c r="E19" s="41">
        <f t="shared" si="0"/>
        <v>27.798994974874375</v>
      </c>
    </row>
    <row r="20" spans="1:8" ht="25.5" x14ac:dyDescent="0.25">
      <c r="A20" s="25">
        <v>65</v>
      </c>
      <c r="B20" s="14" t="s">
        <v>28</v>
      </c>
      <c r="C20" s="41">
        <v>44809.87</v>
      </c>
      <c r="D20" s="41">
        <v>18836.82</v>
      </c>
      <c r="E20" s="41">
        <f t="shared" si="0"/>
        <v>42.037211891040968</v>
      </c>
    </row>
    <row r="21" spans="1:8" x14ac:dyDescent="0.25">
      <c r="A21" s="25">
        <v>66</v>
      </c>
      <c r="B21" s="14" t="s">
        <v>104</v>
      </c>
      <c r="C21" s="41">
        <f>SUM(C22,C23)</f>
        <v>7233.4</v>
      </c>
      <c r="D21" s="41">
        <f>SUM(D22,D23)</f>
        <v>4726.79</v>
      </c>
      <c r="E21" s="41">
        <f t="shared" si="0"/>
        <v>65.346724914977756</v>
      </c>
    </row>
    <row r="22" spans="1:8" x14ac:dyDescent="0.25">
      <c r="A22" s="25">
        <v>6615</v>
      </c>
      <c r="B22" s="14" t="s">
        <v>31</v>
      </c>
      <c r="C22" s="41">
        <v>4446.22</v>
      </c>
      <c r="D22" s="41">
        <v>3689.09</v>
      </c>
      <c r="E22" s="41">
        <f t="shared" si="0"/>
        <v>82.971377934515161</v>
      </c>
    </row>
    <row r="23" spans="1:8" x14ac:dyDescent="0.25">
      <c r="A23" s="25">
        <v>6631</v>
      </c>
      <c r="B23" s="14" t="s">
        <v>133</v>
      </c>
      <c r="C23" s="41">
        <v>2787.18</v>
      </c>
      <c r="D23" s="41">
        <v>1037.7</v>
      </c>
      <c r="E23" s="41">
        <f t="shared" si="0"/>
        <v>37.23117990226681</v>
      </c>
    </row>
    <row r="24" spans="1:8" ht="38.25" x14ac:dyDescent="0.25">
      <c r="A24" s="10">
        <v>67</v>
      </c>
      <c r="B24" s="13" t="s">
        <v>27</v>
      </c>
      <c r="C24" s="41">
        <f>SUM(C25,C26)</f>
        <v>326795.25</v>
      </c>
      <c r="D24" s="41">
        <f>SUM(D25,D26)</f>
        <v>115009.86</v>
      </c>
      <c r="E24" s="41"/>
    </row>
    <row r="25" spans="1:8" ht="38.25" x14ac:dyDescent="0.25">
      <c r="A25" s="12">
        <v>6711</v>
      </c>
      <c r="B25" s="24" t="s">
        <v>80</v>
      </c>
      <c r="C25" s="41">
        <v>272795.25</v>
      </c>
      <c r="D25" s="41">
        <v>115009.86</v>
      </c>
      <c r="E25" s="41">
        <f t="shared" si="0"/>
        <v>42.159773676411156</v>
      </c>
    </row>
    <row r="26" spans="1:8" ht="51" x14ac:dyDescent="0.25">
      <c r="A26" s="13">
        <v>6712</v>
      </c>
      <c r="B26" s="24" t="s">
        <v>81</v>
      </c>
      <c r="C26" s="41">
        <v>54000</v>
      </c>
      <c r="D26" s="41"/>
      <c r="E26" s="41">
        <f t="shared" si="0"/>
        <v>0</v>
      </c>
    </row>
    <row r="27" spans="1:8" x14ac:dyDescent="0.25">
      <c r="A27" s="13"/>
      <c r="B27" s="11" t="s">
        <v>42</v>
      </c>
      <c r="C27" s="41">
        <f>SUM(C13,C14,C15,C16,C17,C18,C19,C20,C22,C23,C25,C26)</f>
        <v>1955993.68</v>
      </c>
      <c r="D27" s="41">
        <f>SUM(D13,D14,D15,D16,D17,D18,D19,D20,D22,D23,D25,D26)</f>
        <v>902863.02999999991</v>
      </c>
      <c r="E27" s="41">
        <f t="shared" si="0"/>
        <v>46.158790758465024</v>
      </c>
    </row>
    <row r="28" spans="1:8" x14ac:dyDescent="0.25">
      <c r="A28" s="64"/>
      <c r="B28" s="65"/>
      <c r="C28" s="62"/>
      <c r="D28" s="62"/>
      <c r="E28" s="62"/>
    </row>
    <row r="29" spans="1:8" x14ac:dyDescent="0.25">
      <c r="A29" s="64"/>
      <c r="B29" s="65"/>
      <c r="C29" s="62"/>
      <c r="D29" s="62"/>
      <c r="E29" s="62"/>
    </row>
    <row r="30" spans="1:8" x14ac:dyDescent="0.25">
      <c r="A30" s="64"/>
      <c r="B30" s="65"/>
      <c r="C30" s="62"/>
      <c r="D30" s="62"/>
      <c r="E30" s="62"/>
    </row>
    <row r="32" spans="1:8" ht="15.75" x14ac:dyDescent="0.25">
      <c r="A32" s="176" t="s">
        <v>71</v>
      </c>
      <c r="B32" s="176"/>
      <c r="C32" s="176"/>
      <c r="D32" s="176"/>
      <c r="E32" s="176"/>
    </row>
    <row r="33" spans="1:5" ht="18" x14ac:dyDescent="0.25">
      <c r="A33" s="4"/>
      <c r="B33" s="4"/>
      <c r="C33" s="4"/>
      <c r="D33" s="4"/>
      <c r="E33" s="23"/>
    </row>
    <row r="34" spans="1:5" ht="25.5" x14ac:dyDescent="0.25">
      <c r="A34" s="18" t="s">
        <v>72</v>
      </c>
      <c r="B34" s="18" t="s">
        <v>73</v>
      </c>
      <c r="C34" s="19" t="s">
        <v>68</v>
      </c>
      <c r="D34" s="19" t="s">
        <v>74</v>
      </c>
      <c r="E34" s="19" t="s">
        <v>70</v>
      </c>
    </row>
    <row r="35" spans="1:5" x14ac:dyDescent="0.25">
      <c r="A35" s="18"/>
      <c r="B35" s="18" t="s">
        <v>109</v>
      </c>
      <c r="C35" s="63">
        <f>SUM(C38,C42,C46,C50,C58,C62)</f>
        <v>1954764.14</v>
      </c>
      <c r="D35" s="63">
        <f>SUM(D38,D42,D46,D50,D58,D62)</f>
        <v>901633.45000000007</v>
      </c>
      <c r="E35" s="68">
        <f>D35/C35*100</f>
        <v>46.124922774570649</v>
      </c>
    </row>
    <row r="36" spans="1:5" x14ac:dyDescent="0.25">
      <c r="A36" s="18"/>
      <c r="B36" s="18" t="s">
        <v>110</v>
      </c>
      <c r="C36" s="63">
        <f>SUM(C39,C43,C47,C52,C51,C55,C59,C64)</f>
        <v>1863747.57</v>
      </c>
      <c r="D36" s="63">
        <f>SUM(D39,D43,D47,D51,D59,D63,D55)</f>
        <v>905008.73</v>
      </c>
      <c r="E36" s="68">
        <f>D36/C36*100</f>
        <v>48.558546477407347</v>
      </c>
    </row>
    <row r="37" spans="1:5" ht="15.75" customHeight="1" x14ac:dyDescent="0.25">
      <c r="A37" s="9">
        <v>11</v>
      </c>
      <c r="B37" s="9" t="s">
        <v>13</v>
      </c>
      <c r="C37" s="41"/>
      <c r="D37" s="41"/>
      <c r="E37" s="41"/>
    </row>
    <row r="38" spans="1:5" ht="15.75" customHeight="1" x14ac:dyDescent="0.25">
      <c r="A38" s="13"/>
      <c r="B38" s="13" t="s">
        <v>75</v>
      </c>
      <c r="C38" s="41">
        <v>326795.25</v>
      </c>
      <c r="D38" s="41">
        <f>96137.49+16686.64+1485.39+700.34</f>
        <v>115009.86</v>
      </c>
      <c r="E38" s="41">
        <f>D38/C38*100</f>
        <v>35.19324714787011</v>
      </c>
    </row>
    <row r="39" spans="1:5" ht="15.75" customHeight="1" x14ac:dyDescent="0.25">
      <c r="A39" s="13"/>
      <c r="B39" s="13" t="s">
        <v>76</v>
      </c>
      <c r="C39" s="41">
        <v>326795.25</v>
      </c>
      <c r="D39" s="41">
        <f>16686.63+1485.39+97030.02</f>
        <v>115202.04000000001</v>
      </c>
      <c r="E39" s="41">
        <f t="shared" ref="E39:E67" si="1">D39/C39*100</f>
        <v>35.252054612176892</v>
      </c>
    </row>
    <row r="40" spans="1:5" ht="15.75" customHeight="1" x14ac:dyDescent="0.25">
      <c r="A40" s="13"/>
      <c r="B40" s="13"/>
      <c r="C40" s="41"/>
      <c r="D40" s="41"/>
      <c r="E40" s="41" t="e">
        <f t="shared" si="1"/>
        <v>#DIV/0!</v>
      </c>
    </row>
    <row r="41" spans="1:5" ht="15.75" customHeight="1" x14ac:dyDescent="0.25">
      <c r="A41" s="146">
        <v>31</v>
      </c>
      <c r="B41" s="147" t="s">
        <v>20</v>
      </c>
      <c r="C41" s="138"/>
      <c r="D41" s="138"/>
      <c r="E41" s="138" t="e">
        <f t="shared" si="1"/>
        <v>#DIV/0!</v>
      </c>
    </row>
    <row r="42" spans="1:5" ht="15.75" customHeight="1" x14ac:dyDescent="0.25">
      <c r="A42" s="13">
        <v>31</v>
      </c>
      <c r="B42" s="9" t="s">
        <v>82</v>
      </c>
      <c r="C42" s="42">
        <v>4645.3</v>
      </c>
      <c r="D42" s="42">
        <v>3744.41</v>
      </c>
      <c r="E42" s="41">
        <f t="shared" si="1"/>
        <v>80.606419391643158</v>
      </c>
    </row>
    <row r="43" spans="1:5" x14ac:dyDescent="0.25">
      <c r="A43" s="10"/>
      <c r="B43" s="11" t="s">
        <v>83</v>
      </c>
      <c r="C43" s="41">
        <v>4645.3</v>
      </c>
      <c r="D43" s="41">
        <v>1220</v>
      </c>
      <c r="E43" s="41">
        <f t="shared" si="1"/>
        <v>26.263104643403008</v>
      </c>
    </row>
    <row r="44" spans="1:5" x14ac:dyDescent="0.25">
      <c r="A44" s="10">
        <v>9231</v>
      </c>
      <c r="B44" s="11" t="s">
        <v>156</v>
      </c>
      <c r="C44" s="41">
        <v>5325.46</v>
      </c>
      <c r="D44" s="41">
        <v>3744.41</v>
      </c>
      <c r="E44" s="41">
        <f t="shared" si="1"/>
        <v>70.311484829479525</v>
      </c>
    </row>
    <row r="45" spans="1:5" x14ac:dyDescent="0.25">
      <c r="A45" s="148">
        <v>3</v>
      </c>
      <c r="B45" s="149" t="s">
        <v>45</v>
      </c>
      <c r="C45" s="138"/>
      <c r="D45" s="138"/>
      <c r="E45" s="138" t="e">
        <f t="shared" si="1"/>
        <v>#DIV/0!</v>
      </c>
    </row>
    <row r="46" spans="1:5" x14ac:dyDescent="0.25">
      <c r="A46" s="10"/>
      <c r="B46" s="11" t="s">
        <v>82</v>
      </c>
      <c r="C46" s="41">
        <v>2787.18</v>
      </c>
      <c r="D46" s="41">
        <v>1037.7</v>
      </c>
      <c r="E46" s="41">
        <f t="shared" si="1"/>
        <v>37.23117990226681</v>
      </c>
    </row>
    <row r="47" spans="1:5" x14ac:dyDescent="0.25">
      <c r="A47" s="10"/>
      <c r="B47" s="11" t="s">
        <v>83</v>
      </c>
      <c r="C47" s="41">
        <v>2787.18</v>
      </c>
      <c r="D47" s="41">
        <v>1694.87</v>
      </c>
      <c r="E47" s="41">
        <f t="shared" si="1"/>
        <v>60.809492031372216</v>
      </c>
    </row>
    <row r="48" spans="1:5" x14ac:dyDescent="0.25">
      <c r="A48" s="10"/>
      <c r="B48" s="11" t="s">
        <v>152</v>
      </c>
      <c r="C48" s="41">
        <v>1990.84</v>
      </c>
      <c r="D48" s="41"/>
      <c r="E48" s="41">
        <f t="shared" si="1"/>
        <v>0</v>
      </c>
    </row>
    <row r="49" spans="1:8" x14ac:dyDescent="0.25">
      <c r="A49" s="148">
        <v>4</v>
      </c>
      <c r="B49" s="150" t="s">
        <v>44</v>
      </c>
      <c r="C49" s="138"/>
      <c r="D49" s="138"/>
      <c r="E49" s="138" t="e">
        <f t="shared" si="1"/>
        <v>#DIV/0!</v>
      </c>
    </row>
    <row r="50" spans="1:8" x14ac:dyDescent="0.25">
      <c r="A50" s="10">
        <v>41</v>
      </c>
      <c r="B50" s="11" t="s">
        <v>82</v>
      </c>
      <c r="C50" s="41">
        <v>44809.87</v>
      </c>
      <c r="D50" s="41">
        <v>18836.82</v>
      </c>
      <c r="E50" s="41">
        <f t="shared" si="1"/>
        <v>42.037211891040968</v>
      </c>
    </row>
    <row r="51" spans="1:8" x14ac:dyDescent="0.25">
      <c r="A51" s="10">
        <v>41</v>
      </c>
      <c r="B51" s="11" t="s">
        <v>83</v>
      </c>
      <c r="C51" s="41">
        <v>44807.87</v>
      </c>
      <c r="D51" s="41">
        <v>18189.36</v>
      </c>
      <c r="E51" s="41">
        <f t="shared" si="1"/>
        <v>40.594118845640288</v>
      </c>
    </row>
    <row r="52" spans="1:8" x14ac:dyDescent="0.25">
      <c r="A52" s="10">
        <v>94</v>
      </c>
      <c r="B52" s="11" t="s">
        <v>155</v>
      </c>
      <c r="C52" s="41">
        <v>7071.59</v>
      </c>
      <c r="D52" s="41">
        <v>647.46</v>
      </c>
      <c r="E52" s="41">
        <f t="shared" si="1"/>
        <v>9.1557909890137861</v>
      </c>
    </row>
    <row r="53" spans="1:8" x14ac:dyDescent="0.25">
      <c r="A53" s="148"/>
      <c r="B53" s="150" t="s">
        <v>146</v>
      </c>
      <c r="C53" s="138"/>
      <c r="D53" s="138"/>
      <c r="E53" s="138" t="e">
        <f t="shared" si="1"/>
        <v>#DIV/0!</v>
      </c>
      <c r="H53" s="152"/>
    </row>
    <row r="54" spans="1:8" x14ac:dyDescent="0.25">
      <c r="A54" s="10">
        <v>57</v>
      </c>
      <c r="B54" s="11" t="s">
        <v>82</v>
      </c>
      <c r="C54" s="41">
        <v>1229.58</v>
      </c>
      <c r="D54" s="41">
        <v>1229.58</v>
      </c>
      <c r="E54" s="41">
        <f t="shared" si="1"/>
        <v>100</v>
      </c>
    </row>
    <row r="55" spans="1:8" x14ac:dyDescent="0.25">
      <c r="A55" s="10"/>
      <c r="B55" s="11" t="s">
        <v>107</v>
      </c>
      <c r="C55" s="41">
        <v>1229.58</v>
      </c>
      <c r="D55" s="41">
        <v>1229.58</v>
      </c>
      <c r="E55" s="41">
        <f t="shared" si="1"/>
        <v>100</v>
      </c>
    </row>
    <row r="56" spans="1:8" x14ac:dyDescent="0.25">
      <c r="A56" s="10"/>
      <c r="B56" s="11"/>
      <c r="C56" s="41"/>
      <c r="D56" s="41"/>
      <c r="E56" s="41" t="e">
        <f t="shared" si="1"/>
        <v>#DIV/0!</v>
      </c>
    </row>
    <row r="57" spans="1:8" x14ac:dyDescent="0.25">
      <c r="A57" s="148">
        <v>5</v>
      </c>
      <c r="B57" s="150" t="s">
        <v>105</v>
      </c>
      <c r="C57" s="138"/>
      <c r="D57" s="138"/>
      <c r="E57" s="138" t="e">
        <f t="shared" si="1"/>
        <v>#DIV/0!</v>
      </c>
      <c r="H57" s="39"/>
    </row>
    <row r="58" spans="1:8" x14ac:dyDescent="0.25">
      <c r="A58" s="10">
        <v>57</v>
      </c>
      <c r="B58" s="11" t="s">
        <v>82</v>
      </c>
      <c r="C58" s="41">
        <v>1476410.8</v>
      </c>
      <c r="D58" s="41">
        <v>726748.11</v>
      </c>
      <c r="E58" s="41">
        <f t="shared" si="1"/>
        <v>49.22397682271086</v>
      </c>
      <c r="H58" s="39"/>
    </row>
    <row r="59" spans="1:8" x14ac:dyDescent="0.25">
      <c r="A59" s="10">
        <v>57</v>
      </c>
      <c r="B59" s="11" t="s">
        <v>83</v>
      </c>
      <c r="C59" s="41">
        <v>1476410.8</v>
      </c>
      <c r="D59" s="41">
        <v>732307.04</v>
      </c>
      <c r="E59" s="41">
        <f t="shared" si="1"/>
        <v>49.600493304438032</v>
      </c>
      <c r="H59" s="39"/>
    </row>
    <row r="60" spans="1:8" x14ac:dyDescent="0.25">
      <c r="A60" s="40"/>
      <c r="B60" s="11" t="s">
        <v>106</v>
      </c>
      <c r="C60" s="41"/>
      <c r="D60" s="41"/>
      <c r="E60" s="41" t="e">
        <f t="shared" si="1"/>
        <v>#DIV/0!</v>
      </c>
    </row>
    <row r="61" spans="1:8" x14ac:dyDescent="0.25">
      <c r="A61" s="148">
        <v>54</v>
      </c>
      <c r="B61" s="147" t="s">
        <v>108</v>
      </c>
      <c r="C61" s="138"/>
      <c r="D61" s="138"/>
      <c r="E61" s="138" t="e">
        <f t="shared" si="1"/>
        <v>#DIV/0!</v>
      </c>
    </row>
    <row r="62" spans="1:8" x14ac:dyDescent="0.25">
      <c r="A62" s="10">
        <v>54</v>
      </c>
      <c r="B62" s="10" t="s">
        <v>82</v>
      </c>
      <c r="C62" s="41">
        <v>99315.74</v>
      </c>
      <c r="D62" s="41">
        <v>36256.550000000003</v>
      </c>
      <c r="E62" s="41">
        <f t="shared" si="1"/>
        <v>36.50634833914544</v>
      </c>
    </row>
    <row r="63" spans="1:8" x14ac:dyDescent="0.25">
      <c r="A63" s="10">
        <v>54</v>
      </c>
      <c r="B63" s="10" t="s">
        <v>83</v>
      </c>
      <c r="C63" s="41">
        <v>99315.74</v>
      </c>
      <c r="D63" s="41">
        <v>35165.839999999997</v>
      </c>
      <c r="E63" s="41">
        <f t="shared" si="1"/>
        <v>35.408123626728241</v>
      </c>
    </row>
    <row r="64" spans="1:8" x14ac:dyDescent="0.25">
      <c r="A64" s="10"/>
      <c r="B64" s="10" t="s">
        <v>134</v>
      </c>
      <c r="C64" s="41"/>
      <c r="D64" s="41"/>
      <c r="E64" s="41" t="e">
        <f t="shared" si="1"/>
        <v>#DIV/0!</v>
      </c>
    </row>
    <row r="65" spans="1:8" x14ac:dyDescent="0.25">
      <c r="A65" s="107"/>
      <c r="B65" s="107"/>
      <c r="C65" s="108"/>
      <c r="D65" s="107"/>
      <c r="E65" s="41" t="e">
        <f t="shared" si="1"/>
        <v>#DIV/0!</v>
      </c>
    </row>
    <row r="66" spans="1:8" x14ac:dyDescent="0.25">
      <c r="A66" s="107"/>
      <c r="B66" s="107" t="s">
        <v>109</v>
      </c>
      <c r="C66" s="109">
        <v>1955993.68</v>
      </c>
      <c r="D66" s="109">
        <f>SUM(D38,D42,D46,D50,D54,D58,D62)</f>
        <v>902863.03</v>
      </c>
      <c r="E66" s="41">
        <f t="shared" si="1"/>
        <v>46.158790758465031</v>
      </c>
      <c r="F66">
        <v>902863.03</v>
      </c>
    </row>
    <row r="67" spans="1:8" x14ac:dyDescent="0.25">
      <c r="A67" s="107"/>
      <c r="B67" s="107" t="s">
        <v>110</v>
      </c>
      <c r="C67" s="109">
        <v>1970381.57</v>
      </c>
      <c r="D67" s="109">
        <f>SUM(D39,D47,D51,D55,D59,D63)</f>
        <v>903788.73</v>
      </c>
      <c r="E67" s="41">
        <f t="shared" si="1"/>
        <v>45.868716179678842</v>
      </c>
      <c r="F67" s="53">
        <v>901498.42</v>
      </c>
      <c r="G67" s="151">
        <v>2290.31</v>
      </c>
      <c r="H67" t="s">
        <v>157</v>
      </c>
    </row>
    <row r="68" spans="1:8" x14ac:dyDescent="0.25">
      <c r="C68" s="53">
        <f>SUM(C64)</f>
        <v>0</v>
      </c>
      <c r="D68" s="53"/>
      <c r="E68" s="53"/>
      <c r="F68" s="53"/>
    </row>
    <row r="69" spans="1:8" x14ac:dyDescent="0.25">
      <c r="C69" s="53"/>
      <c r="D69" s="53"/>
      <c r="E69" s="53"/>
      <c r="F69" s="53"/>
    </row>
    <row r="70" spans="1:8" x14ac:dyDescent="0.25">
      <c r="C70" s="53"/>
      <c r="D70" s="53"/>
      <c r="E70" s="53"/>
      <c r="F70" s="53"/>
    </row>
    <row r="71" spans="1:8" x14ac:dyDescent="0.25">
      <c r="C71" s="53"/>
      <c r="D71" s="53"/>
      <c r="E71" s="53"/>
      <c r="F71" s="53"/>
    </row>
    <row r="72" spans="1:8" x14ac:dyDescent="0.25">
      <c r="C72" s="53"/>
      <c r="D72" s="53"/>
      <c r="E72" s="53"/>
      <c r="F72" s="53"/>
    </row>
    <row r="73" spans="1:8" x14ac:dyDescent="0.25">
      <c r="C73" s="53"/>
      <c r="D73" s="53"/>
      <c r="E73" s="53"/>
      <c r="F73" s="53"/>
    </row>
    <row r="74" spans="1:8" x14ac:dyDescent="0.25">
      <c r="C74" s="53"/>
      <c r="D74" s="53"/>
      <c r="E74" s="53"/>
      <c r="F74" s="53"/>
    </row>
    <row r="75" spans="1:8" x14ac:dyDescent="0.25">
      <c r="C75" s="53"/>
      <c r="D75" s="53"/>
      <c r="E75" s="53"/>
      <c r="F75" s="53"/>
    </row>
  </sheetData>
  <mergeCells count="8">
    <mergeCell ref="A7:E7"/>
    <mergeCell ref="A32:E32"/>
    <mergeCell ref="A1:E1"/>
    <mergeCell ref="A3:E3"/>
    <mergeCell ref="A5:E5"/>
    <mergeCell ref="A2:B2"/>
    <mergeCell ref="C2:D2"/>
    <mergeCell ref="C6:E6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4"/>
  <sheetViews>
    <sheetView tabSelected="1" topLeftCell="A124" zoomScale="85" zoomScaleNormal="85" workbookViewId="0">
      <selection activeCell="B141" sqref="B14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  <col min="9" max="9" width="18.42578125" customWidth="1"/>
    <col min="10" max="10" width="10.140625" bestFit="1" customWidth="1"/>
  </cols>
  <sheetData>
    <row r="1" spans="1:10" ht="42" customHeight="1" x14ac:dyDescent="0.25">
      <c r="A1" s="158" t="s">
        <v>160</v>
      </c>
      <c r="B1" s="158"/>
      <c r="C1" s="158"/>
      <c r="D1" s="158"/>
      <c r="E1" s="158"/>
      <c r="F1" s="158"/>
      <c r="G1" s="158"/>
    </row>
    <row r="2" spans="1:10" ht="18" x14ac:dyDescent="0.25">
      <c r="A2" s="4"/>
      <c r="B2" s="4"/>
      <c r="C2" s="4"/>
      <c r="D2" s="4"/>
      <c r="E2" s="46"/>
      <c r="F2" s="46"/>
      <c r="G2" s="5"/>
    </row>
    <row r="3" spans="1:10" ht="18" customHeight="1" x14ac:dyDescent="0.25">
      <c r="A3" s="158" t="s">
        <v>15</v>
      </c>
      <c r="B3" s="159"/>
      <c r="C3" s="159"/>
      <c r="D3" s="159"/>
      <c r="E3" s="159"/>
      <c r="F3" s="159"/>
      <c r="G3" s="159"/>
    </row>
    <row r="4" spans="1:10" ht="18" x14ac:dyDescent="0.25">
      <c r="A4" s="4"/>
      <c r="B4" s="4"/>
      <c r="C4" s="4"/>
      <c r="D4" s="4"/>
      <c r="E4" s="46"/>
      <c r="F4" s="46"/>
      <c r="G4" s="5"/>
    </row>
    <row r="5" spans="1:10" x14ac:dyDescent="0.25">
      <c r="A5" s="180" t="s">
        <v>17</v>
      </c>
      <c r="B5" s="181"/>
      <c r="C5" s="182"/>
      <c r="D5" s="18" t="s">
        <v>18</v>
      </c>
      <c r="E5" s="19" t="s">
        <v>111</v>
      </c>
      <c r="F5" s="19" t="s">
        <v>141</v>
      </c>
      <c r="G5" s="19" t="s">
        <v>70</v>
      </c>
      <c r="I5" s="144"/>
    </row>
    <row r="6" spans="1:10" ht="42" customHeight="1" x14ac:dyDescent="0.25">
      <c r="A6" s="186" t="s">
        <v>62</v>
      </c>
      <c r="B6" s="187"/>
      <c r="C6" s="188"/>
      <c r="D6" s="26" t="s">
        <v>21</v>
      </c>
      <c r="E6" s="41">
        <v>1970381.57</v>
      </c>
      <c r="F6" s="41">
        <v>903788.73</v>
      </c>
      <c r="G6" s="41">
        <f>F6/E6*100</f>
        <v>45.868716179678842</v>
      </c>
      <c r="H6" s="143"/>
      <c r="I6" s="53"/>
    </row>
    <row r="7" spans="1:10" ht="15" customHeight="1" x14ac:dyDescent="0.25">
      <c r="A7" s="189" t="s">
        <v>46</v>
      </c>
      <c r="B7" s="190"/>
      <c r="C7" s="191"/>
      <c r="D7" s="26" t="s">
        <v>60</v>
      </c>
      <c r="E7" s="41"/>
      <c r="F7" s="41"/>
      <c r="G7" s="41"/>
      <c r="H7" s="143"/>
      <c r="I7" s="53"/>
    </row>
    <row r="8" spans="1:10" ht="15" customHeight="1" x14ac:dyDescent="0.25">
      <c r="A8" s="180" t="s">
        <v>54</v>
      </c>
      <c r="B8" s="195"/>
      <c r="C8" s="196"/>
      <c r="D8" s="49"/>
      <c r="E8" s="41"/>
      <c r="F8" s="41"/>
      <c r="G8" s="41" t="e">
        <f t="shared" ref="G8:G81" si="0">F8/E8*100</f>
        <v>#DIV/0!</v>
      </c>
      <c r="H8" s="143"/>
      <c r="I8" s="53"/>
    </row>
    <row r="9" spans="1:10" x14ac:dyDescent="0.25">
      <c r="A9" s="192">
        <v>32</v>
      </c>
      <c r="B9" s="193"/>
      <c r="C9" s="194"/>
      <c r="D9" s="112" t="s">
        <v>32</v>
      </c>
      <c r="E9" s="128">
        <f>SUM(E10:E30)</f>
        <v>131329.99999999997</v>
      </c>
      <c r="F9" s="128">
        <f>SUM(F10:F30)</f>
        <v>55582.73</v>
      </c>
      <c r="G9" s="76">
        <f t="shared" si="0"/>
        <v>42.322949821061464</v>
      </c>
      <c r="H9" s="143"/>
      <c r="I9" s="53"/>
      <c r="J9" s="53"/>
    </row>
    <row r="10" spans="1:10" x14ac:dyDescent="0.25">
      <c r="A10" s="70">
        <v>11</v>
      </c>
      <c r="B10" s="71"/>
      <c r="C10" s="72">
        <v>3211</v>
      </c>
      <c r="D10" s="75" t="s">
        <v>84</v>
      </c>
      <c r="E10" s="41">
        <v>3450.79</v>
      </c>
      <c r="F10" s="41">
        <v>3314.55</v>
      </c>
      <c r="G10" s="41">
        <f t="shared" si="0"/>
        <v>96.051918546187977</v>
      </c>
      <c r="H10" s="142"/>
      <c r="I10" s="53"/>
      <c r="J10" s="62"/>
    </row>
    <row r="11" spans="1:10" x14ac:dyDescent="0.25">
      <c r="A11" s="81">
        <v>11</v>
      </c>
      <c r="B11" s="82"/>
      <c r="C11" s="83">
        <v>3212</v>
      </c>
      <c r="D11" s="86" t="s">
        <v>115</v>
      </c>
      <c r="E11" s="41">
        <v>0</v>
      </c>
      <c r="F11" s="41">
        <v>0</v>
      </c>
      <c r="G11" s="41" t="e">
        <f t="shared" si="0"/>
        <v>#DIV/0!</v>
      </c>
      <c r="H11" s="143"/>
      <c r="I11" s="53"/>
      <c r="J11" s="62"/>
    </row>
    <row r="12" spans="1:10" x14ac:dyDescent="0.25">
      <c r="A12" s="70">
        <v>11</v>
      </c>
      <c r="B12" s="71"/>
      <c r="C12" s="72">
        <v>3213</v>
      </c>
      <c r="D12" s="75" t="s">
        <v>85</v>
      </c>
      <c r="E12" s="41">
        <v>663.61</v>
      </c>
      <c r="F12" s="41">
        <v>35</v>
      </c>
      <c r="G12" s="41">
        <f t="shared" si="0"/>
        <v>5.2741821250433238</v>
      </c>
      <c r="H12" s="142"/>
      <c r="I12" s="53"/>
      <c r="J12" s="62"/>
    </row>
    <row r="13" spans="1:10" x14ac:dyDescent="0.25">
      <c r="A13" s="70">
        <v>11</v>
      </c>
      <c r="B13" s="71"/>
      <c r="C13" s="72">
        <v>3221</v>
      </c>
      <c r="D13" s="75" t="s">
        <v>86</v>
      </c>
      <c r="E13" s="41">
        <v>14267.7</v>
      </c>
      <c r="F13" s="41">
        <v>5829.04</v>
      </c>
      <c r="G13" s="41">
        <f t="shared" si="0"/>
        <v>40.854797900152093</v>
      </c>
      <c r="H13" s="142"/>
      <c r="I13" s="53"/>
    </row>
    <row r="14" spans="1:10" x14ac:dyDescent="0.25">
      <c r="A14" s="81">
        <v>11</v>
      </c>
      <c r="B14" s="82"/>
      <c r="C14" s="83">
        <v>3222</v>
      </c>
      <c r="D14" s="86" t="s">
        <v>116</v>
      </c>
      <c r="E14" s="41">
        <v>0</v>
      </c>
      <c r="F14" s="41"/>
      <c r="G14" s="41" t="e">
        <f t="shared" si="0"/>
        <v>#DIV/0!</v>
      </c>
      <c r="H14" s="143"/>
      <c r="I14" s="53"/>
    </row>
    <row r="15" spans="1:10" x14ac:dyDescent="0.25">
      <c r="A15" s="116">
        <v>11</v>
      </c>
      <c r="B15" s="117"/>
      <c r="C15" s="118">
        <v>3223</v>
      </c>
      <c r="D15" s="115" t="s">
        <v>118</v>
      </c>
      <c r="E15" s="41">
        <v>54416.35</v>
      </c>
      <c r="F15" s="41">
        <v>24303.15</v>
      </c>
      <c r="G15" s="41">
        <f t="shared" si="0"/>
        <v>44.661485013235911</v>
      </c>
      <c r="H15" s="142"/>
      <c r="I15" s="53"/>
    </row>
    <row r="16" spans="1:10" x14ac:dyDescent="0.25">
      <c r="A16" s="116">
        <v>11</v>
      </c>
      <c r="B16" s="117"/>
      <c r="C16" s="118">
        <v>3224</v>
      </c>
      <c r="D16" s="115" t="s">
        <v>139</v>
      </c>
      <c r="E16" s="41">
        <v>663.61</v>
      </c>
      <c r="F16" s="41"/>
      <c r="G16" s="41">
        <f t="shared" si="0"/>
        <v>0</v>
      </c>
      <c r="H16" s="143"/>
      <c r="I16" s="53"/>
    </row>
    <row r="17" spans="1:9" x14ac:dyDescent="0.25">
      <c r="A17" s="70">
        <v>11</v>
      </c>
      <c r="B17" s="71"/>
      <c r="C17" s="72">
        <v>3225</v>
      </c>
      <c r="D17" s="75" t="s">
        <v>87</v>
      </c>
      <c r="E17" s="41">
        <v>663.61</v>
      </c>
      <c r="F17" s="41">
        <v>129.77000000000001</v>
      </c>
      <c r="G17" s="41">
        <f t="shared" si="0"/>
        <v>19.55516041048206</v>
      </c>
      <c r="H17" s="142"/>
      <c r="I17" s="53"/>
    </row>
    <row r="18" spans="1:9" x14ac:dyDescent="0.25">
      <c r="A18" s="70">
        <v>11</v>
      </c>
      <c r="B18" s="71"/>
      <c r="C18" s="72">
        <v>3227</v>
      </c>
      <c r="D18" s="115" t="s">
        <v>88</v>
      </c>
      <c r="E18" s="41">
        <v>929.06</v>
      </c>
      <c r="F18" s="41"/>
      <c r="G18" s="41">
        <f t="shared" si="0"/>
        <v>0</v>
      </c>
      <c r="H18" s="143"/>
      <c r="I18" s="53"/>
    </row>
    <row r="19" spans="1:9" x14ac:dyDescent="0.25">
      <c r="A19" s="70">
        <v>11</v>
      </c>
      <c r="B19" s="71"/>
      <c r="C19" s="72">
        <v>3231</v>
      </c>
      <c r="D19" s="75" t="s">
        <v>89</v>
      </c>
      <c r="E19" s="41">
        <v>3450.79</v>
      </c>
      <c r="F19" s="41">
        <v>1285.92</v>
      </c>
      <c r="G19" s="41">
        <f t="shared" si="0"/>
        <v>37.264510445434233</v>
      </c>
      <c r="H19" s="145"/>
      <c r="I19" s="53"/>
    </row>
    <row r="20" spans="1:9" x14ac:dyDescent="0.25">
      <c r="A20" s="70">
        <v>11</v>
      </c>
      <c r="B20" s="71"/>
      <c r="C20" s="72">
        <v>3232</v>
      </c>
      <c r="D20" s="75" t="s">
        <v>90</v>
      </c>
      <c r="E20" s="41">
        <v>13272.31</v>
      </c>
      <c r="F20" s="41">
        <v>1510</v>
      </c>
      <c r="G20" s="41">
        <f t="shared" si="0"/>
        <v>11.377070005146054</v>
      </c>
      <c r="H20" s="142"/>
      <c r="I20" s="53"/>
    </row>
    <row r="21" spans="1:9" x14ac:dyDescent="0.25">
      <c r="A21" s="70">
        <v>11</v>
      </c>
      <c r="B21" s="71"/>
      <c r="C21" s="72">
        <v>3233</v>
      </c>
      <c r="D21" s="75" t="s">
        <v>91</v>
      </c>
      <c r="E21" s="41">
        <v>530.9</v>
      </c>
      <c r="F21" s="41">
        <v>248.85</v>
      </c>
      <c r="G21" s="41">
        <f t="shared" si="0"/>
        <v>46.873234130721421</v>
      </c>
      <c r="H21" s="145"/>
      <c r="I21" s="53"/>
    </row>
    <row r="22" spans="1:9" x14ac:dyDescent="0.25">
      <c r="A22" s="70">
        <v>11</v>
      </c>
      <c r="B22" s="71"/>
      <c r="C22" s="72">
        <v>3234</v>
      </c>
      <c r="D22" s="75" t="s">
        <v>92</v>
      </c>
      <c r="E22" s="41">
        <v>8494.26</v>
      </c>
      <c r="F22" s="41">
        <v>5514.18</v>
      </c>
      <c r="G22" s="41">
        <f t="shared" si="0"/>
        <v>64.916543642412634</v>
      </c>
      <c r="H22" s="145"/>
      <c r="I22" s="53"/>
    </row>
    <row r="23" spans="1:9" x14ac:dyDescent="0.25">
      <c r="A23" s="70">
        <v>11</v>
      </c>
      <c r="B23" s="71"/>
      <c r="C23" s="72">
        <v>3236</v>
      </c>
      <c r="D23" s="75" t="s">
        <v>93</v>
      </c>
      <c r="E23" s="41">
        <v>4778.8</v>
      </c>
      <c r="F23" s="41">
        <v>350.05</v>
      </c>
      <c r="G23" s="41">
        <f t="shared" si="0"/>
        <v>7.325060684690718</v>
      </c>
      <c r="H23" s="145"/>
      <c r="I23" s="53"/>
    </row>
    <row r="24" spans="1:9" x14ac:dyDescent="0.25">
      <c r="A24" s="70">
        <v>11</v>
      </c>
      <c r="B24" s="71"/>
      <c r="C24" s="72">
        <v>3237</v>
      </c>
      <c r="D24" s="75" t="s">
        <v>94</v>
      </c>
      <c r="E24" s="41">
        <v>929.06</v>
      </c>
      <c r="F24" s="41">
        <v>517.58000000000004</v>
      </c>
      <c r="G24" s="41">
        <f t="shared" si="0"/>
        <v>55.710072546444799</v>
      </c>
      <c r="H24" s="145"/>
      <c r="I24" s="53"/>
    </row>
    <row r="25" spans="1:9" x14ac:dyDescent="0.25">
      <c r="A25" s="70">
        <v>11</v>
      </c>
      <c r="B25" s="71"/>
      <c r="C25" s="72">
        <v>3238</v>
      </c>
      <c r="D25" s="75" t="s">
        <v>95</v>
      </c>
      <c r="E25" s="41">
        <v>1858.12</v>
      </c>
      <c r="F25" s="41">
        <v>1120.32</v>
      </c>
      <c r="G25" s="41">
        <f t="shared" si="0"/>
        <v>60.293199578068155</v>
      </c>
      <c r="H25" s="145"/>
      <c r="I25" s="53"/>
    </row>
    <row r="26" spans="1:9" x14ac:dyDescent="0.25">
      <c r="A26" s="70">
        <v>11</v>
      </c>
      <c r="B26" s="71"/>
      <c r="C26" s="72">
        <v>3239</v>
      </c>
      <c r="D26" s="75" t="s">
        <v>96</v>
      </c>
      <c r="E26" s="41">
        <v>16258.54</v>
      </c>
      <c r="F26" s="41">
        <v>7853.41</v>
      </c>
      <c r="G26" s="41">
        <f t="shared" si="0"/>
        <v>48.303291685477291</v>
      </c>
      <c r="H26" s="145"/>
      <c r="I26" s="53"/>
    </row>
    <row r="27" spans="1:9" x14ac:dyDescent="0.25">
      <c r="A27" s="70">
        <v>11</v>
      </c>
      <c r="B27" s="71"/>
      <c r="C27" s="72">
        <v>3292</v>
      </c>
      <c r="D27" s="75" t="s">
        <v>97</v>
      </c>
      <c r="E27" s="41">
        <v>1061.78</v>
      </c>
      <c r="F27" s="41">
        <v>1004.69</v>
      </c>
      <c r="G27" s="41">
        <f t="shared" si="0"/>
        <v>94.623179943114394</v>
      </c>
      <c r="H27" s="145"/>
      <c r="I27" s="53"/>
    </row>
    <row r="28" spans="1:9" x14ac:dyDescent="0.25">
      <c r="A28" s="70">
        <v>11</v>
      </c>
      <c r="B28" s="71"/>
      <c r="C28" s="72">
        <v>3293</v>
      </c>
      <c r="D28" s="75" t="s">
        <v>98</v>
      </c>
      <c r="E28" s="41">
        <v>1061.78</v>
      </c>
      <c r="F28" s="41"/>
      <c r="G28" s="41">
        <f t="shared" si="0"/>
        <v>0</v>
      </c>
      <c r="H28" s="145"/>
      <c r="I28" s="53"/>
    </row>
    <row r="29" spans="1:9" x14ac:dyDescent="0.25">
      <c r="A29" s="70">
        <v>11</v>
      </c>
      <c r="B29" s="71"/>
      <c r="C29" s="72">
        <v>3294</v>
      </c>
      <c r="D29" s="75" t="s">
        <v>99</v>
      </c>
      <c r="E29" s="41">
        <v>199.08</v>
      </c>
      <c r="F29" s="41">
        <v>108.09</v>
      </c>
      <c r="G29" s="41">
        <f t="shared" si="0"/>
        <v>54.294755877034362</v>
      </c>
      <c r="H29" s="145"/>
      <c r="I29" s="53"/>
    </row>
    <row r="30" spans="1:9" x14ac:dyDescent="0.25">
      <c r="A30" s="70">
        <v>11</v>
      </c>
      <c r="B30" s="71"/>
      <c r="C30" s="72">
        <v>3299</v>
      </c>
      <c r="D30" s="75" t="s">
        <v>100</v>
      </c>
      <c r="E30" s="41">
        <v>4379.8500000000004</v>
      </c>
      <c r="F30" s="41">
        <v>2458.13</v>
      </c>
      <c r="G30" s="41">
        <f t="shared" si="0"/>
        <v>56.123611539207964</v>
      </c>
      <c r="H30" s="143"/>
      <c r="I30" s="53"/>
    </row>
    <row r="31" spans="1:9" x14ac:dyDescent="0.25">
      <c r="A31" s="70"/>
      <c r="B31" s="71"/>
      <c r="C31" s="72"/>
      <c r="D31" s="86"/>
      <c r="E31" s="41"/>
      <c r="F31" s="41"/>
      <c r="G31" s="41"/>
      <c r="H31" s="143"/>
    </row>
    <row r="32" spans="1:9" x14ac:dyDescent="0.25">
      <c r="A32" s="183" t="s">
        <v>55</v>
      </c>
      <c r="B32" s="184"/>
      <c r="C32" s="185"/>
      <c r="D32" s="49"/>
      <c r="E32" s="41"/>
      <c r="F32" s="41"/>
      <c r="G32" s="41"/>
      <c r="H32" s="145"/>
      <c r="I32">
        <v>218.71</v>
      </c>
    </row>
    <row r="33" spans="1:9" x14ac:dyDescent="0.25">
      <c r="A33" s="90">
        <v>11</v>
      </c>
      <c r="B33" s="91"/>
      <c r="C33" s="120">
        <v>34</v>
      </c>
      <c r="D33" s="112" t="s">
        <v>30</v>
      </c>
      <c r="E33" s="128">
        <f>SUM(E34,E35)</f>
        <v>530.89</v>
      </c>
      <c r="F33" s="128">
        <f>SUM(F34,F35)</f>
        <v>265.57</v>
      </c>
      <c r="G33" s="76">
        <f t="shared" si="0"/>
        <v>50.023545367213551</v>
      </c>
      <c r="H33" s="145"/>
      <c r="I33">
        <v>153.54</v>
      </c>
    </row>
    <row r="34" spans="1:9" x14ac:dyDescent="0.25">
      <c r="A34" s="70">
        <v>11</v>
      </c>
      <c r="B34" s="71"/>
      <c r="C34" s="72">
        <v>3431</v>
      </c>
      <c r="D34" s="75" t="s">
        <v>102</v>
      </c>
      <c r="E34" s="41">
        <v>464.53</v>
      </c>
      <c r="F34" s="41">
        <v>218.71</v>
      </c>
      <c r="G34" s="41">
        <f t="shared" si="0"/>
        <v>47.081996857038298</v>
      </c>
      <c r="H34" s="145"/>
      <c r="I34">
        <f>SUM(I32:I33)</f>
        <v>372.25</v>
      </c>
    </row>
    <row r="35" spans="1:9" x14ac:dyDescent="0.25">
      <c r="A35" s="70">
        <v>11</v>
      </c>
      <c r="B35" s="71"/>
      <c r="C35" s="72">
        <v>3433</v>
      </c>
      <c r="D35" s="75" t="s">
        <v>103</v>
      </c>
      <c r="E35" s="41">
        <v>66.36</v>
      </c>
      <c r="F35" s="41">
        <v>46.86</v>
      </c>
      <c r="G35" s="41">
        <f t="shared" si="0"/>
        <v>70.614828209764923</v>
      </c>
      <c r="H35" s="142">
        <v>3721</v>
      </c>
      <c r="I35" s="141">
        <v>2004.07</v>
      </c>
    </row>
    <row r="36" spans="1:9" x14ac:dyDescent="0.25">
      <c r="A36" s="183" t="s">
        <v>56</v>
      </c>
      <c r="B36" s="184"/>
      <c r="C36" s="185"/>
      <c r="D36" s="49"/>
      <c r="E36" s="41"/>
      <c r="F36" s="41"/>
      <c r="G36" s="41" t="e">
        <f t="shared" si="0"/>
        <v>#DIV/0!</v>
      </c>
      <c r="H36" s="145">
        <v>3722</v>
      </c>
    </row>
    <row r="37" spans="1:9" ht="17.25" customHeight="1" x14ac:dyDescent="0.25">
      <c r="A37" s="90">
        <v>11</v>
      </c>
      <c r="B37" s="91"/>
      <c r="C37" s="92">
        <v>45</v>
      </c>
      <c r="D37" s="112" t="s">
        <v>151</v>
      </c>
      <c r="E37" s="128">
        <v>54000</v>
      </c>
      <c r="F37" s="76"/>
      <c r="G37" s="76">
        <f t="shared" si="0"/>
        <v>0</v>
      </c>
      <c r="H37" s="145">
        <v>37</v>
      </c>
      <c r="I37" s="53">
        <f>SUM(I35,I36)</f>
        <v>2004.07</v>
      </c>
    </row>
    <row r="38" spans="1:9" ht="17.25" customHeight="1" x14ac:dyDescent="0.25">
      <c r="A38" s="70">
        <v>11</v>
      </c>
      <c r="B38" s="71"/>
      <c r="C38" s="72">
        <v>4511</v>
      </c>
      <c r="D38" s="75" t="s">
        <v>151</v>
      </c>
      <c r="E38" s="41">
        <v>54000</v>
      </c>
      <c r="F38" s="41">
        <v>0</v>
      </c>
      <c r="G38" s="41">
        <f t="shared" si="0"/>
        <v>0</v>
      </c>
      <c r="H38" s="143"/>
      <c r="I38" s="53">
        <f>SUM(I9,I30,I34,I37)</f>
        <v>2376.3199999999997</v>
      </c>
    </row>
    <row r="39" spans="1:9" ht="17.25" customHeight="1" x14ac:dyDescent="0.25">
      <c r="A39" s="77">
        <v>11</v>
      </c>
      <c r="B39" s="78"/>
      <c r="C39" s="79">
        <v>424</v>
      </c>
      <c r="D39" s="80" t="s">
        <v>112</v>
      </c>
      <c r="E39" s="41"/>
      <c r="F39" s="41"/>
      <c r="G39" s="41" t="e">
        <f t="shared" si="0"/>
        <v>#DIV/0!</v>
      </c>
      <c r="H39" s="145">
        <v>42</v>
      </c>
      <c r="I39">
        <v>2290.31</v>
      </c>
    </row>
    <row r="40" spans="1:9" x14ac:dyDescent="0.25">
      <c r="A40" s="38"/>
      <c r="B40" s="50" t="s">
        <v>34</v>
      </c>
      <c r="C40" s="37"/>
      <c r="D40" s="37" t="s">
        <v>35</v>
      </c>
      <c r="E40" s="128">
        <f>SUM(E41,E42,E43,E44,E45,E46)</f>
        <v>1255690.5</v>
      </c>
      <c r="F40" s="128">
        <f>SUM(F41,F42,F43,F44,F45,F46)</f>
        <v>649812.06000000006</v>
      </c>
      <c r="G40" s="76">
        <f t="shared" si="0"/>
        <v>51.749380918307494</v>
      </c>
      <c r="H40" t="s">
        <v>158</v>
      </c>
      <c r="I40" s="53">
        <f>SUM(I38,I39)</f>
        <v>4666.6299999999992</v>
      </c>
    </row>
    <row r="41" spans="1:9" x14ac:dyDescent="0.25">
      <c r="A41" s="38">
        <v>57</v>
      </c>
      <c r="B41" s="114"/>
      <c r="C41" s="80">
        <v>3111</v>
      </c>
      <c r="D41" s="80" t="s">
        <v>113</v>
      </c>
      <c r="E41" s="41">
        <v>1035237.91</v>
      </c>
      <c r="F41" s="41">
        <v>536166.55000000005</v>
      </c>
      <c r="G41" s="41">
        <f t="shared" si="0"/>
        <v>51.791626332540318</v>
      </c>
    </row>
    <row r="42" spans="1:9" x14ac:dyDescent="0.25">
      <c r="A42" s="38">
        <v>92</v>
      </c>
      <c r="B42" s="114"/>
      <c r="C42" s="86">
        <v>311</v>
      </c>
      <c r="D42" s="86" t="s">
        <v>113</v>
      </c>
      <c r="E42" s="41">
        <v>0</v>
      </c>
      <c r="F42" s="41"/>
      <c r="G42" s="41" t="e">
        <f t="shared" si="0"/>
        <v>#DIV/0!</v>
      </c>
      <c r="H42">
        <v>31</v>
      </c>
    </row>
    <row r="43" spans="1:9" x14ac:dyDescent="0.25">
      <c r="A43" s="38">
        <v>57</v>
      </c>
      <c r="B43" s="114"/>
      <c r="C43" s="80">
        <v>3121</v>
      </c>
      <c r="D43" s="80" t="s">
        <v>114</v>
      </c>
      <c r="E43" s="41">
        <v>49107.44</v>
      </c>
      <c r="F43" s="41">
        <v>24478.54</v>
      </c>
      <c r="G43" s="41">
        <f t="shared" si="0"/>
        <v>49.846907108169354</v>
      </c>
    </row>
    <row r="44" spans="1:9" x14ac:dyDescent="0.25">
      <c r="A44" s="38">
        <v>926103</v>
      </c>
      <c r="B44" s="123"/>
      <c r="C44" s="124">
        <v>3121</v>
      </c>
      <c r="D44" s="124" t="s">
        <v>114</v>
      </c>
      <c r="E44" s="41">
        <v>530.9</v>
      </c>
      <c r="F44" s="41">
        <v>530.9</v>
      </c>
      <c r="G44" s="41">
        <f t="shared" si="0"/>
        <v>100</v>
      </c>
    </row>
    <row r="45" spans="1:9" x14ac:dyDescent="0.25">
      <c r="A45" s="38">
        <v>57</v>
      </c>
      <c r="B45" s="54"/>
      <c r="C45" s="49">
        <v>3132</v>
      </c>
      <c r="D45" s="49" t="s">
        <v>117</v>
      </c>
      <c r="E45" s="41">
        <v>170814.25</v>
      </c>
      <c r="F45" s="41">
        <v>88636.07</v>
      </c>
      <c r="G45" s="41">
        <f t="shared" si="0"/>
        <v>51.890325309510189</v>
      </c>
    </row>
    <row r="46" spans="1:9" x14ac:dyDescent="0.25">
      <c r="A46" s="38">
        <v>92</v>
      </c>
      <c r="B46" s="85"/>
      <c r="C46" s="86">
        <v>3132</v>
      </c>
      <c r="D46" s="86" t="s">
        <v>117</v>
      </c>
      <c r="E46" s="41">
        <v>0</v>
      </c>
      <c r="F46" s="41"/>
      <c r="G46" s="41" t="e">
        <f t="shared" si="0"/>
        <v>#DIV/0!</v>
      </c>
    </row>
    <row r="47" spans="1:9" x14ac:dyDescent="0.25">
      <c r="A47" s="38"/>
      <c r="B47" s="55" t="s">
        <v>36</v>
      </c>
      <c r="C47" s="49"/>
      <c r="D47" s="69" t="s">
        <v>35</v>
      </c>
      <c r="E47" s="128">
        <f>SUM(E49:E75)</f>
        <v>109263.16999999998</v>
      </c>
      <c r="F47" s="128">
        <f>SUM(F49:F75)</f>
        <v>27403.65</v>
      </c>
      <c r="G47" s="41"/>
    </row>
    <row r="48" spans="1:9" x14ac:dyDescent="0.25">
      <c r="A48" s="38">
        <v>31</v>
      </c>
      <c r="B48" s="48"/>
      <c r="C48" s="49">
        <v>32</v>
      </c>
      <c r="D48" s="49" t="s">
        <v>19</v>
      </c>
      <c r="E48" s="41">
        <f>SUM(E49:E74)</f>
        <v>77940.589999999982</v>
      </c>
      <c r="F48" s="41">
        <f>SUM(F49:F74)</f>
        <v>26099.920000000002</v>
      </c>
      <c r="G48" s="41">
        <f t="shared" si="0"/>
        <v>33.486941784761967</v>
      </c>
    </row>
    <row r="49" spans="1:7" x14ac:dyDescent="0.25">
      <c r="A49" s="38">
        <v>63</v>
      </c>
      <c r="B49" s="114"/>
      <c r="C49" s="115">
        <v>3211</v>
      </c>
      <c r="D49" s="115" t="s">
        <v>84</v>
      </c>
      <c r="E49" s="41">
        <v>1194.51</v>
      </c>
      <c r="F49" s="41">
        <v>1037.7</v>
      </c>
      <c r="G49" s="41">
        <f t="shared" si="0"/>
        <v>86.872441419494194</v>
      </c>
    </row>
    <row r="50" spans="1:7" x14ac:dyDescent="0.25">
      <c r="A50" s="38">
        <v>926103</v>
      </c>
      <c r="B50" s="123"/>
      <c r="C50" s="124">
        <v>3211</v>
      </c>
      <c r="D50" s="124" t="s">
        <v>84</v>
      </c>
      <c r="E50" s="41">
        <v>1327.22</v>
      </c>
      <c r="F50" s="41">
        <v>79.650000000000006</v>
      </c>
      <c r="G50" s="41">
        <f t="shared" si="0"/>
        <v>6.0012658037100106</v>
      </c>
    </row>
    <row r="51" spans="1:7" x14ac:dyDescent="0.25">
      <c r="A51" s="38">
        <v>57</v>
      </c>
      <c r="B51" s="114"/>
      <c r="C51" s="115">
        <v>3212</v>
      </c>
      <c r="D51" s="115" t="s">
        <v>127</v>
      </c>
      <c r="E51" s="41">
        <v>17917.580000000002</v>
      </c>
      <c r="F51" s="41">
        <v>8496.9699999999993</v>
      </c>
      <c r="G51" s="41">
        <f t="shared" si="0"/>
        <v>47.422531390957921</v>
      </c>
    </row>
    <row r="52" spans="1:7" x14ac:dyDescent="0.25">
      <c r="A52" s="38">
        <v>92</v>
      </c>
      <c r="B52" s="114"/>
      <c r="C52" s="115">
        <v>3212</v>
      </c>
      <c r="D52" s="115" t="s">
        <v>127</v>
      </c>
      <c r="E52" s="41">
        <v>0</v>
      </c>
      <c r="F52" s="41"/>
      <c r="G52" s="41" t="e">
        <f t="shared" si="0"/>
        <v>#DIV/0!</v>
      </c>
    </row>
    <row r="53" spans="1:7" x14ac:dyDescent="0.25">
      <c r="A53" s="38">
        <v>31</v>
      </c>
      <c r="B53" s="85"/>
      <c r="C53" s="86">
        <v>3221</v>
      </c>
      <c r="D53" s="86" t="s">
        <v>86</v>
      </c>
      <c r="E53" s="41">
        <v>132.72</v>
      </c>
      <c r="F53" s="41"/>
      <c r="G53" s="41">
        <f t="shared" si="0"/>
        <v>0</v>
      </c>
    </row>
    <row r="54" spans="1:7" x14ac:dyDescent="0.25">
      <c r="A54" s="38">
        <v>63</v>
      </c>
      <c r="B54" s="123"/>
      <c r="C54" s="124">
        <v>3221</v>
      </c>
      <c r="D54" s="124" t="s">
        <v>86</v>
      </c>
      <c r="E54" s="41">
        <v>796.34</v>
      </c>
      <c r="F54" s="41"/>
      <c r="G54" s="41">
        <f t="shared" si="0"/>
        <v>0</v>
      </c>
    </row>
    <row r="55" spans="1:7" x14ac:dyDescent="0.25">
      <c r="A55" s="38">
        <v>9241</v>
      </c>
      <c r="B55" s="123"/>
      <c r="C55" s="124">
        <v>3221</v>
      </c>
      <c r="D55" s="124" t="s">
        <v>86</v>
      </c>
      <c r="E55" s="41">
        <v>162.72</v>
      </c>
      <c r="F55" s="41"/>
      <c r="G55" s="41">
        <f t="shared" si="0"/>
        <v>0</v>
      </c>
    </row>
    <row r="56" spans="1:7" x14ac:dyDescent="0.25">
      <c r="A56" s="38">
        <v>926103</v>
      </c>
      <c r="B56" s="123"/>
      <c r="C56" s="124">
        <v>3221</v>
      </c>
      <c r="D56" s="124" t="s">
        <v>86</v>
      </c>
      <c r="E56" s="41">
        <v>132.72</v>
      </c>
      <c r="F56" s="41"/>
      <c r="G56" s="41">
        <f t="shared" si="0"/>
        <v>0</v>
      </c>
    </row>
    <row r="57" spans="1:7" x14ac:dyDescent="0.25">
      <c r="A57" s="38">
        <v>57</v>
      </c>
      <c r="B57" s="114"/>
      <c r="C57" s="115">
        <v>3221</v>
      </c>
      <c r="D57" s="115" t="s">
        <v>86</v>
      </c>
      <c r="E57" s="41"/>
      <c r="F57" s="41"/>
      <c r="G57" s="41" t="e">
        <f t="shared" si="0"/>
        <v>#DIV/0!</v>
      </c>
    </row>
    <row r="58" spans="1:7" x14ac:dyDescent="0.25">
      <c r="A58" s="38">
        <v>63</v>
      </c>
      <c r="B58" s="114"/>
      <c r="C58" s="115">
        <v>3221</v>
      </c>
      <c r="D58" s="115" t="s">
        <v>86</v>
      </c>
      <c r="E58" s="41">
        <v>796.34</v>
      </c>
      <c r="F58" s="41"/>
      <c r="G58" s="41">
        <f t="shared" si="0"/>
        <v>0</v>
      </c>
    </row>
    <row r="59" spans="1:7" x14ac:dyDescent="0.25">
      <c r="A59" s="38">
        <v>41</v>
      </c>
      <c r="B59" s="114"/>
      <c r="C59" s="115">
        <v>3222</v>
      </c>
      <c r="D59" s="115" t="s">
        <v>116</v>
      </c>
      <c r="E59" s="41">
        <v>14797.54</v>
      </c>
      <c r="F59" s="41"/>
      <c r="G59" s="41"/>
    </row>
    <row r="60" spans="1:7" x14ac:dyDescent="0.25">
      <c r="A60" s="38">
        <v>926103</v>
      </c>
      <c r="B60" s="139"/>
      <c r="C60" s="140">
        <v>3222</v>
      </c>
      <c r="D60" s="140" t="s">
        <v>116</v>
      </c>
      <c r="E60" s="41"/>
      <c r="F60" s="41">
        <v>46.62</v>
      </c>
      <c r="G60" s="41"/>
    </row>
    <row r="61" spans="1:7" x14ac:dyDescent="0.25">
      <c r="A61" s="38">
        <v>57</v>
      </c>
      <c r="B61" s="123"/>
      <c r="C61" s="124">
        <v>3222</v>
      </c>
      <c r="D61" s="124" t="s">
        <v>116</v>
      </c>
      <c r="E61" s="41">
        <v>929.06</v>
      </c>
      <c r="F61" s="41">
        <v>194.64</v>
      </c>
      <c r="G61" s="41"/>
    </row>
    <row r="62" spans="1:7" x14ac:dyDescent="0.25">
      <c r="A62" s="38">
        <v>31</v>
      </c>
      <c r="B62" s="85"/>
      <c r="C62" s="86">
        <v>3223</v>
      </c>
      <c r="D62" s="86" t="s">
        <v>118</v>
      </c>
      <c r="E62" s="41">
        <v>132.72</v>
      </c>
      <c r="F62" s="41"/>
      <c r="G62" s="41">
        <f t="shared" si="0"/>
        <v>0</v>
      </c>
    </row>
    <row r="63" spans="1:7" x14ac:dyDescent="0.25">
      <c r="A63" s="38">
        <v>31</v>
      </c>
      <c r="B63" s="85"/>
      <c r="C63" s="86">
        <v>3232</v>
      </c>
      <c r="D63" s="86" t="s">
        <v>120</v>
      </c>
      <c r="E63" s="41">
        <v>1685.58</v>
      </c>
      <c r="F63" s="41"/>
      <c r="G63" s="41">
        <f t="shared" si="0"/>
        <v>0</v>
      </c>
    </row>
    <row r="64" spans="1:7" x14ac:dyDescent="0.25">
      <c r="A64" s="38">
        <v>9231</v>
      </c>
      <c r="B64" s="123"/>
      <c r="C64" s="124">
        <v>3232</v>
      </c>
      <c r="D64" s="124" t="s">
        <v>120</v>
      </c>
      <c r="E64" s="41">
        <v>2325.46</v>
      </c>
      <c r="F64" s="41"/>
      <c r="G64" s="41"/>
    </row>
    <row r="65" spans="1:9" x14ac:dyDescent="0.25">
      <c r="A65" s="126">
        <v>9241</v>
      </c>
      <c r="B65" s="123"/>
      <c r="C65" s="124">
        <v>3232</v>
      </c>
      <c r="D65" s="124" t="s">
        <v>120</v>
      </c>
      <c r="E65" s="41">
        <v>1000</v>
      </c>
      <c r="F65" s="41"/>
      <c r="G65" s="41"/>
    </row>
    <row r="66" spans="1:9" x14ac:dyDescent="0.25">
      <c r="A66" s="126">
        <v>9241</v>
      </c>
      <c r="B66" s="123"/>
      <c r="C66" s="124">
        <v>3236</v>
      </c>
      <c r="D66" s="124" t="s">
        <v>93</v>
      </c>
      <c r="E66" s="41">
        <v>132.72</v>
      </c>
      <c r="F66" s="41"/>
      <c r="G66" s="41"/>
    </row>
    <row r="67" spans="1:9" x14ac:dyDescent="0.25">
      <c r="A67" s="38">
        <v>57</v>
      </c>
      <c r="B67" s="114"/>
      <c r="C67" s="115">
        <v>3239</v>
      </c>
      <c r="D67" s="115" t="s">
        <v>153</v>
      </c>
      <c r="E67" s="137">
        <v>159.27000000000001</v>
      </c>
      <c r="F67" s="41">
        <v>159.27000000000001</v>
      </c>
      <c r="G67" s="41">
        <f t="shared" si="0"/>
        <v>100</v>
      </c>
    </row>
    <row r="68" spans="1:9" x14ac:dyDescent="0.25">
      <c r="A68" s="38">
        <v>41</v>
      </c>
      <c r="B68" s="114"/>
      <c r="C68" s="115">
        <v>3239</v>
      </c>
      <c r="D68" s="115" t="s">
        <v>140</v>
      </c>
      <c r="E68" s="41">
        <v>29879.62</v>
      </c>
      <c r="F68" s="41">
        <v>15739.78</v>
      </c>
      <c r="G68" s="41">
        <f t="shared" si="0"/>
        <v>52.677309818531839</v>
      </c>
    </row>
    <row r="69" spans="1:9" x14ac:dyDescent="0.25">
      <c r="A69" s="38">
        <v>9241</v>
      </c>
      <c r="B69" s="123"/>
      <c r="C69" s="124">
        <v>3239</v>
      </c>
      <c r="D69" s="124" t="s">
        <v>140</v>
      </c>
      <c r="E69" s="41">
        <v>1776.15</v>
      </c>
      <c r="F69" s="41"/>
      <c r="G69" s="41"/>
    </row>
    <row r="70" spans="1:9" x14ac:dyDescent="0.25">
      <c r="A70" s="38">
        <v>31</v>
      </c>
      <c r="B70" s="88"/>
      <c r="C70" s="89">
        <v>3294</v>
      </c>
      <c r="D70" s="89" t="s">
        <v>99</v>
      </c>
      <c r="E70" s="41"/>
      <c r="F70" s="41"/>
      <c r="G70" s="41" t="e">
        <f t="shared" si="0"/>
        <v>#DIV/0!</v>
      </c>
    </row>
    <row r="71" spans="1:9" x14ac:dyDescent="0.25">
      <c r="A71" s="38">
        <v>63</v>
      </c>
      <c r="B71" s="85"/>
      <c r="C71" s="86">
        <v>3291</v>
      </c>
      <c r="D71" s="86" t="s">
        <v>119</v>
      </c>
      <c r="E71" s="41">
        <v>796.34</v>
      </c>
      <c r="F71" s="41"/>
      <c r="G71" s="41">
        <f t="shared" si="0"/>
        <v>0</v>
      </c>
    </row>
    <row r="72" spans="1:9" x14ac:dyDescent="0.25">
      <c r="A72" s="38">
        <v>57</v>
      </c>
      <c r="B72" s="85"/>
      <c r="C72" s="86">
        <v>3291</v>
      </c>
      <c r="D72" s="86" t="s">
        <v>119</v>
      </c>
      <c r="E72" s="41">
        <v>980.56</v>
      </c>
      <c r="F72" s="41"/>
      <c r="G72" s="41">
        <f t="shared" si="0"/>
        <v>0</v>
      </c>
    </row>
    <row r="73" spans="1:9" x14ac:dyDescent="0.25">
      <c r="A73" s="38">
        <v>57</v>
      </c>
      <c r="B73" s="85"/>
      <c r="C73" s="86">
        <v>3293</v>
      </c>
      <c r="D73" s="86" t="s">
        <v>98</v>
      </c>
      <c r="E73" s="41">
        <v>331.81</v>
      </c>
      <c r="F73" s="41"/>
      <c r="G73" s="41">
        <f t="shared" si="0"/>
        <v>0</v>
      </c>
    </row>
    <row r="74" spans="1:9" x14ac:dyDescent="0.25">
      <c r="A74" s="38">
        <v>57</v>
      </c>
      <c r="B74" s="88"/>
      <c r="C74" s="89">
        <v>3296</v>
      </c>
      <c r="D74" s="89" t="s">
        <v>128</v>
      </c>
      <c r="E74" s="41">
        <v>553.61</v>
      </c>
      <c r="F74" s="41">
        <v>345.29</v>
      </c>
      <c r="G74" s="41">
        <f t="shared" si="0"/>
        <v>62.370621917956683</v>
      </c>
    </row>
    <row r="75" spans="1:9" x14ac:dyDescent="0.25">
      <c r="A75" s="119"/>
      <c r="B75" s="111"/>
      <c r="C75" s="112">
        <v>37</v>
      </c>
      <c r="D75" s="112"/>
      <c r="E75" s="76">
        <f>SUM(E76,E77,E78)</f>
        <v>31322.58</v>
      </c>
      <c r="F75" s="76">
        <f>SUM(F76,F77,F78)</f>
        <v>1303.73</v>
      </c>
      <c r="G75" s="41">
        <f t="shared" si="0"/>
        <v>4.1622688807882362</v>
      </c>
    </row>
    <row r="76" spans="1:9" x14ac:dyDescent="0.25">
      <c r="A76" s="38">
        <v>41</v>
      </c>
      <c r="B76" s="88"/>
      <c r="C76" s="89">
        <v>3722</v>
      </c>
      <c r="D76" s="89" t="s">
        <v>53</v>
      </c>
      <c r="E76" s="41">
        <v>132.72</v>
      </c>
      <c r="F76" s="41"/>
      <c r="G76" s="41">
        <f t="shared" si="0"/>
        <v>0</v>
      </c>
      <c r="I76" s="53"/>
    </row>
    <row r="77" spans="1:9" x14ac:dyDescent="0.25">
      <c r="A77" s="38">
        <v>57</v>
      </c>
      <c r="B77" s="51"/>
      <c r="C77" s="52">
        <v>3721</v>
      </c>
      <c r="D77" s="52" t="s">
        <v>53</v>
      </c>
      <c r="E77" s="41">
        <v>3318.07</v>
      </c>
      <c r="F77" s="41">
        <v>1303.73</v>
      </c>
      <c r="G77" s="41">
        <f t="shared" si="0"/>
        <v>39.291817231101213</v>
      </c>
      <c r="I77" s="53"/>
    </row>
    <row r="78" spans="1:9" x14ac:dyDescent="0.25">
      <c r="A78" s="47">
        <v>57</v>
      </c>
      <c r="B78" s="48"/>
      <c r="C78" s="49">
        <v>3722</v>
      </c>
      <c r="D78" s="49" t="s">
        <v>53</v>
      </c>
      <c r="E78" s="41">
        <v>27871.79</v>
      </c>
      <c r="F78" s="41"/>
      <c r="G78" s="41">
        <f t="shared" si="0"/>
        <v>0</v>
      </c>
      <c r="I78" s="53"/>
    </row>
    <row r="79" spans="1:9" x14ac:dyDescent="0.25">
      <c r="A79" s="47"/>
      <c r="B79" s="48"/>
      <c r="C79" s="49"/>
      <c r="D79" s="49"/>
      <c r="E79" s="41"/>
      <c r="F79" s="41">
        <v>0</v>
      </c>
      <c r="G79" s="41" t="e">
        <f t="shared" si="0"/>
        <v>#DIV/0!</v>
      </c>
      <c r="I79" s="53"/>
    </row>
    <row r="80" spans="1:9" x14ac:dyDescent="0.25">
      <c r="A80" s="36"/>
      <c r="B80" s="50" t="s">
        <v>37</v>
      </c>
      <c r="C80" s="37"/>
      <c r="D80" s="37" t="s">
        <v>30</v>
      </c>
      <c r="E80" s="41"/>
      <c r="F80" s="41"/>
      <c r="G80" s="41" t="e">
        <f t="shared" si="0"/>
        <v>#DIV/0!</v>
      </c>
      <c r="I80" s="53"/>
    </row>
    <row r="81" spans="1:9" x14ac:dyDescent="0.25">
      <c r="A81" s="47">
        <v>31</v>
      </c>
      <c r="B81" s="48"/>
      <c r="C81" s="49">
        <v>34</v>
      </c>
      <c r="D81" s="49" t="s">
        <v>30</v>
      </c>
      <c r="E81" s="128">
        <f>SUM(E82,E83)</f>
        <v>149.82</v>
      </c>
      <c r="F81" s="76">
        <f>SUM(F82,F83)</f>
        <v>106.68</v>
      </c>
      <c r="G81" s="41">
        <f t="shared" si="0"/>
        <v>71.205446535843024</v>
      </c>
      <c r="I81" s="53"/>
    </row>
    <row r="82" spans="1:9" x14ac:dyDescent="0.25">
      <c r="A82" s="73">
        <v>31</v>
      </c>
      <c r="B82" s="74"/>
      <c r="C82" s="75">
        <v>3431</v>
      </c>
      <c r="D82" s="75" t="s">
        <v>102</v>
      </c>
      <c r="E82" s="41">
        <v>39.82</v>
      </c>
      <c r="F82" s="41"/>
      <c r="G82" s="41">
        <f t="shared" ref="G82:G132" si="1">F82/E82*100</f>
        <v>0</v>
      </c>
      <c r="I82" s="53"/>
    </row>
    <row r="83" spans="1:9" x14ac:dyDescent="0.25">
      <c r="A83" s="87">
        <v>57</v>
      </c>
      <c r="B83" s="88"/>
      <c r="C83" s="89">
        <v>3433</v>
      </c>
      <c r="D83" s="89" t="s">
        <v>103</v>
      </c>
      <c r="E83" s="41">
        <v>110</v>
      </c>
      <c r="F83" s="41">
        <v>106.68</v>
      </c>
      <c r="G83" s="41">
        <f t="shared" si="1"/>
        <v>96.981818181818198</v>
      </c>
      <c r="I83" s="53"/>
    </row>
    <row r="84" spans="1:9" x14ac:dyDescent="0.25">
      <c r="A84" s="36"/>
      <c r="B84" s="50" t="s">
        <v>38</v>
      </c>
      <c r="C84" s="37"/>
      <c r="D84" s="37" t="s">
        <v>33</v>
      </c>
      <c r="E84" s="128">
        <f>SUM(E85,E86,E87,E88,E89,E90,E91,E92)</f>
        <v>17360.91</v>
      </c>
      <c r="F84" s="128">
        <f>SUM(F85,F86,F88,F89,F90,F91,F92)</f>
        <v>1220</v>
      </c>
      <c r="G84" s="41">
        <f t="shared" si="1"/>
        <v>7.027281404027784</v>
      </c>
      <c r="I84" s="53"/>
    </row>
    <row r="85" spans="1:9" x14ac:dyDescent="0.25">
      <c r="A85" s="122">
        <v>9231</v>
      </c>
      <c r="B85" s="125"/>
      <c r="C85" s="124">
        <v>4221</v>
      </c>
      <c r="D85" s="124" t="s">
        <v>101</v>
      </c>
      <c r="E85" s="41">
        <v>1800</v>
      </c>
      <c r="F85" s="41"/>
      <c r="G85" s="41"/>
      <c r="I85" s="53"/>
    </row>
    <row r="86" spans="1:9" x14ac:dyDescent="0.25">
      <c r="A86" s="122">
        <v>9241</v>
      </c>
      <c r="B86" s="125"/>
      <c r="C86" s="124">
        <v>4221</v>
      </c>
      <c r="D86" s="124" t="s">
        <v>101</v>
      </c>
      <c r="E86" s="41">
        <v>2500</v>
      </c>
      <c r="F86" s="41"/>
      <c r="G86" s="41"/>
    </row>
    <row r="87" spans="1:9" x14ac:dyDescent="0.25">
      <c r="A87" s="130">
        <v>57</v>
      </c>
      <c r="B87" s="132"/>
      <c r="C87" s="131">
        <v>4221</v>
      </c>
      <c r="D87" s="131" t="s">
        <v>101</v>
      </c>
      <c r="E87" s="137">
        <v>1070.31</v>
      </c>
      <c r="F87" s="41">
        <v>1070.31</v>
      </c>
      <c r="G87" s="41">
        <f>F87/E87*100</f>
        <v>100</v>
      </c>
    </row>
    <row r="88" spans="1:9" x14ac:dyDescent="0.25">
      <c r="A88" s="93">
        <v>31</v>
      </c>
      <c r="B88" s="94"/>
      <c r="C88" s="95">
        <v>4223</v>
      </c>
      <c r="D88" s="95" t="s">
        <v>129</v>
      </c>
      <c r="E88" s="41"/>
      <c r="F88" s="41"/>
      <c r="G88" s="41" t="e">
        <f t="shared" si="1"/>
        <v>#DIV/0!</v>
      </c>
      <c r="I88" s="53"/>
    </row>
    <row r="89" spans="1:9" x14ac:dyDescent="0.25">
      <c r="A89" s="122">
        <v>9231</v>
      </c>
      <c r="B89" s="123"/>
      <c r="C89" s="124">
        <v>4223</v>
      </c>
      <c r="D89" s="124" t="s">
        <v>129</v>
      </c>
      <c r="E89" s="41">
        <v>1200</v>
      </c>
      <c r="F89" s="41">
        <v>1220</v>
      </c>
      <c r="G89" s="41"/>
      <c r="I89" s="53"/>
    </row>
    <row r="90" spans="1:9" x14ac:dyDescent="0.25">
      <c r="A90" s="93">
        <v>31</v>
      </c>
      <c r="B90" s="94"/>
      <c r="C90" s="95">
        <v>4226</v>
      </c>
      <c r="D90" s="95" t="s">
        <v>130</v>
      </c>
      <c r="E90" s="41">
        <v>2654.46</v>
      </c>
      <c r="F90" s="41"/>
      <c r="G90" s="41">
        <f t="shared" si="1"/>
        <v>0</v>
      </c>
    </row>
    <row r="91" spans="1:9" x14ac:dyDescent="0.25">
      <c r="A91" s="122">
        <v>9241</v>
      </c>
      <c r="B91" s="123"/>
      <c r="C91" s="124">
        <v>4227</v>
      </c>
      <c r="D91" s="124" t="s">
        <v>142</v>
      </c>
      <c r="E91" s="41">
        <v>1500</v>
      </c>
      <c r="F91" s="41"/>
      <c r="G91" s="41"/>
    </row>
    <row r="92" spans="1:9" x14ac:dyDescent="0.25">
      <c r="A92" s="93">
        <v>57</v>
      </c>
      <c r="B92" s="94"/>
      <c r="C92" s="95">
        <v>4241</v>
      </c>
      <c r="D92" s="95" t="s">
        <v>112</v>
      </c>
      <c r="E92" s="41">
        <v>6636.14</v>
      </c>
      <c r="F92" s="41"/>
      <c r="G92" s="41">
        <f t="shared" si="1"/>
        <v>0</v>
      </c>
    </row>
    <row r="93" spans="1:9" x14ac:dyDescent="0.25">
      <c r="A93" s="47"/>
      <c r="B93" s="48"/>
      <c r="C93" s="49"/>
      <c r="D93" s="49"/>
      <c r="E93" s="41"/>
      <c r="F93" s="41"/>
      <c r="G93" s="41" t="e">
        <f t="shared" si="1"/>
        <v>#DIV/0!</v>
      </c>
    </row>
    <row r="94" spans="1:9" x14ac:dyDescent="0.25">
      <c r="A94" s="47"/>
      <c r="B94" s="48"/>
      <c r="C94" s="49"/>
      <c r="D94" s="49"/>
      <c r="E94" s="41"/>
      <c r="F94" s="41"/>
      <c r="G94" s="41" t="e">
        <f t="shared" si="1"/>
        <v>#DIV/0!</v>
      </c>
    </row>
    <row r="95" spans="1:9" ht="15" customHeight="1" x14ac:dyDescent="0.25">
      <c r="A95" s="183" t="s">
        <v>47</v>
      </c>
      <c r="B95" s="184"/>
      <c r="C95" s="185"/>
      <c r="D95" s="60" t="s">
        <v>43</v>
      </c>
      <c r="E95" s="41"/>
      <c r="F95" s="41"/>
      <c r="G95" s="41" t="e">
        <f t="shared" si="1"/>
        <v>#DIV/0!</v>
      </c>
    </row>
    <row r="96" spans="1:9" ht="15" customHeight="1" x14ac:dyDescent="0.25">
      <c r="A96" s="183" t="s">
        <v>138</v>
      </c>
      <c r="B96" s="184"/>
      <c r="C96" s="185"/>
      <c r="D96" s="58" t="s">
        <v>39</v>
      </c>
      <c r="E96" s="128">
        <v>69191.05</v>
      </c>
      <c r="F96" s="76">
        <f>SUM(F98,F99,F100,F101)</f>
        <v>32142.34</v>
      </c>
      <c r="G96" s="41">
        <f t="shared" si="1"/>
        <v>46.454476409882488</v>
      </c>
    </row>
    <row r="97" spans="1:7" x14ac:dyDescent="0.25">
      <c r="A97" s="56">
        <v>11</v>
      </c>
      <c r="B97" s="57"/>
      <c r="C97" s="58">
        <v>31</v>
      </c>
      <c r="D97" s="58" t="s">
        <v>14</v>
      </c>
      <c r="E97" s="41">
        <v>67647.48</v>
      </c>
      <c r="F97" s="41">
        <v>31708</v>
      </c>
      <c r="G97" s="41">
        <f t="shared" si="1"/>
        <v>46.87240382051187</v>
      </c>
    </row>
    <row r="98" spans="1:7" x14ac:dyDescent="0.25">
      <c r="A98" s="84">
        <v>11</v>
      </c>
      <c r="B98" s="85"/>
      <c r="C98" s="86">
        <v>3111</v>
      </c>
      <c r="D98" s="86" t="s">
        <v>113</v>
      </c>
      <c r="E98" s="41">
        <v>54150.91</v>
      </c>
      <c r="F98" s="41">
        <v>27155.33</v>
      </c>
      <c r="G98" s="41">
        <f t="shared" si="1"/>
        <v>50.147504446370341</v>
      </c>
    </row>
    <row r="99" spans="1:7" x14ac:dyDescent="0.25">
      <c r="A99" s="84">
        <v>11</v>
      </c>
      <c r="B99" s="85"/>
      <c r="C99" s="86">
        <v>3121</v>
      </c>
      <c r="D99" s="86" t="s">
        <v>114</v>
      </c>
      <c r="E99" s="41">
        <v>5274.8</v>
      </c>
      <c r="F99" s="41"/>
      <c r="G99" s="41">
        <f t="shared" si="1"/>
        <v>0</v>
      </c>
    </row>
    <row r="100" spans="1:7" x14ac:dyDescent="0.25">
      <c r="A100" s="84">
        <v>11</v>
      </c>
      <c r="B100" s="85"/>
      <c r="C100" s="86">
        <v>3132</v>
      </c>
      <c r="D100" s="86" t="s">
        <v>126</v>
      </c>
      <c r="E100" s="41">
        <v>8934.4</v>
      </c>
      <c r="F100" s="41">
        <v>4552.67</v>
      </c>
      <c r="G100" s="41">
        <f t="shared" si="1"/>
        <v>50.956639505730664</v>
      </c>
    </row>
    <row r="101" spans="1:7" x14ac:dyDescent="0.25">
      <c r="A101" s="84">
        <v>11</v>
      </c>
      <c r="B101" s="85"/>
      <c r="C101" s="86">
        <v>32</v>
      </c>
      <c r="D101" s="86" t="s">
        <v>19</v>
      </c>
      <c r="E101" s="41">
        <v>1543.57</v>
      </c>
      <c r="F101" s="41">
        <v>434.34</v>
      </c>
      <c r="G101" s="41">
        <f t="shared" si="1"/>
        <v>28.138665561004682</v>
      </c>
    </row>
    <row r="102" spans="1:7" x14ac:dyDescent="0.25">
      <c r="A102" s="56">
        <v>11</v>
      </c>
      <c r="B102" s="57"/>
      <c r="C102" s="58">
        <v>3212</v>
      </c>
      <c r="D102" s="58" t="s">
        <v>127</v>
      </c>
      <c r="E102" s="41">
        <v>1543.57</v>
      </c>
      <c r="F102" s="41">
        <v>434.34</v>
      </c>
      <c r="G102" s="41">
        <f t="shared" si="1"/>
        <v>28.138665561004682</v>
      </c>
    </row>
    <row r="103" spans="1:7" ht="25.5" customHeight="1" x14ac:dyDescent="0.25">
      <c r="A103" s="183" t="s">
        <v>57</v>
      </c>
      <c r="B103" s="184"/>
      <c r="C103" s="185"/>
      <c r="D103" s="59" t="s">
        <v>40</v>
      </c>
      <c r="E103" s="128">
        <v>34507.93</v>
      </c>
      <c r="F103" s="76"/>
      <c r="G103" s="41">
        <f t="shared" si="1"/>
        <v>0</v>
      </c>
    </row>
    <row r="104" spans="1:7" x14ac:dyDescent="0.25">
      <c r="A104" s="56">
        <v>11</v>
      </c>
      <c r="B104" s="57"/>
      <c r="C104" s="58">
        <v>3722</v>
      </c>
      <c r="D104" s="58" t="s">
        <v>51</v>
      </c>
      <c r="E104" s="41">
        <v>34507.93</v>
      </c>
      <c r="F104" s="41"/>
      <c r="G104" s="41">
        <f t="shared" si="1"/>
        <v>0</v>
      </c>
    </row>
    <row r="105" spans="1:7" x14ac:dyDescent="0.25">
      <c r="A105" s="84">
        <v>11</v>
      </c>
      <c r="B105" s="85"/>
      <c r="C105" s="86">
        <v>3721</v>
      </c>
      <c r="D105" s="86" t="s">
        <v>135</v>
      </c>
      <c r="E105" s="41"/>
      <c r="F105" s="41">
        <v>700.34</v>
      </c>
      <c r="G105" s="41" t="e">
        <f t="shared" si="1"/>
        <v>#DIV/0!</v>
      </c>
    </row>
    <row r="106" spans="1:7" ht="15" customHeight="1" x14ac:dyDescent="0.25">
      <c r="A106" s="183" t="s">
        <v>58</v>
      </c>
      <c r="B106" s="184"/>
      <c r="C106" s="185"/>
      <c r="D106" s="59" t="s">
        <v>48</v>
      </c>
      <c r="E106" s="129">
        <v>18285.48</v>
      </c>
      <c r="F106" s="76">
        <f>SUM(F108,F109,F110,F111)</f>
        <v>5085.6100000000006</v>
      </c>
      <c r="G106" s="41">
        <f t="shared" si="1"/>
        <v>27.812286032414796</v>
      </c>
    </row>
    <row r="107" spans="1:7" x14ac:dyDescent="0.25">
      <c r="A107" s="56">
        <v>11</v>
      </c>
      <c r="B107" s="57"/>
      <c r="C107" s="61">
        <v>32</v>
      </c>
      <c r="D107" s="58" t="s">
        <v>49</v>
      </c>
      <c r="E107" s="41"/>
      <c r="F107" s="41"/>
      <c r="G107" s="41" t="e">
        <f t="shared" si="1"/>
        <v>#DIV/0!</v>
      </c>
    </row>
    <row r="108" spans="1:7" x14ac:dyDescent="0.25">
      <c r="A108" s="97">
        <v>11</v>
      </c>
      <c r="B108" s="98"/>
      <c r="C108" s="96">
        <v>3222</v>
      </c>
      <c r="D108" s="99" t="s">
        <v>122</v>
      </c>
      <c r="E108" s="41"/>
      <c r="F108" s="41">
        <v>1485.39</v>
      </c>
      <c r="G108" s="41" t="e">
        <f t="shared" si="1"/>
        <v>#DIV/0!</v>
      </c>
    </row>
    <row r="109" spans="1:7" x14ac:dyDescent="0.25">
      <c r="A109" s="84">
        <v>54</v>
      </c>
      <c r="B109" s="85"/>
      <c r="C109" s="83">
        <v>3222</v>
      </c>
      <c r="D109" s="86" t="s">
        <v>121</v>
      </c>
      <c r="E109" s="41">
        <v>6835.89</v>
      </c>
      <c r="F109" s="41">
        <v>3229.71</v>
      </c>
      <c r="G109" s="41">
        <f t="shared" si="1"/>
        <v>47.246371723360085</v>
      </c>
    </row>
    <row r="110" spans="1:7" x14ac:dyDescent="0.25">
      <c r="A110" s="113">
        <v>57</v>
      </c>
      <c r="B110" s="114"/>
      <c r="C110" s="118">
        <v>3222</v>
      </c>
      <c r="D110" s="115" t="s">
        <v>137</v>
      </c>
      <c r="E110" s="41"/>
      <c r="F110" s="41">
        <v>370.51</v>
      </c>
      <c r="G110" s="41" t="e">
        <f t="shared" si="1"/>
        <v>#DIV/0!</v>
      </c>
    </row>
    <row r="111" spans="1:7" x14ac:dyDescent="0.25">
      <c r="A111" s="127">
        <v>5402</v>
      </c>
      <c r="B111" s="105"/>
      <c r="C111" s="106">
        <v>3239</v>
      </c>
      <c r="D111" s="58" t="s">
        <v>144</v>
      </c>
      <c r="E111" s="41">
        <v>11968.02</v>
      </c>
      <c r="F111" s="41"/>
      <c r="G111" s="41">
        <f t="shared" si="1"/>
        <v>0</v>
      </c>
    </row>
    <row r="112" spans="1:7" x14ac:dyDescent="0.25">
      <c r="A112" s="133">
        <v>57</v>
      </c>
      <c r="B112" s="117"/>
      <c r="C112" s="118">
        <v>3239</v>
      </c>
      <c r="D112" s="135" t="s">
        <v>143</v>
      </c>
      <c r="E112" s="137">
        <v>139650</v>
      </c>
      <c r="F112" s="41">
        <v>72745.17</v>
      </c>
      <c r="G112" s="41"/>
    </row>
    <row r="113" spans="1:9" ht="15" customHeight="1" x14ac:dyDescent="0.25">
      <c r="A113" s="183" t="s">
        <v>150</v>
      </c>
      <c r="B113" s="184"/>
      <c r="C113" s="185"/>
      <c r="D113" s="112" t="s">
        <v>52</v>
      </c>
      <c r="E113" s="128">
        <v>75672.570000000007</v>
      </c>
      <c r="F113" s="76">
        <f>SUM(F114,F119)</f>
        <v>48781.490000000005</v>
      </c>
      <c r="G113" s="76">
        <f t="shared" si="1"/>
        <v>64.463900195275514</v>
      </c>
    </row>
    <row r="114" spans="1:9" x14ac:dyDescent="0.25">
      <c r="A114" s="56"/>
      <c r="B114" s="57"/>
      <c r="C114" s="58">
        <v>31</v>
      </c>
      <c r="D114" s="58" t="s">
        <v>14</v>
      </c>
      <c r="E114" s="41">
        <v>69832.77</v>
      </c>
      <c r="F114" s="41">
        <f>SUM(F115,F116,F117,F118)</f>
        <v>43072.66</v>
      </c>
      <c r="G114" s="41">
        <f t="shared" si="1"/>
        <v>61.679724289900008</v>
      </c>
    </row>
    <row r="115" spans="1:9" x14ac:dyDescent="0.25">
      <c r="A115" s="84">
        <v>11</v>
      </c>
      <c r="B115" s="85"/>
      <c r="C115" s="86">
        <v>3111</v>
      </c>
      <c r="D115" s="86" t="s">
        <v>123</v>
      </c>
      <c r="E115" s="41"/>
      <c r="F115" s="41">
        <v>16686.63</v>
      </c>
      <c r="G115" s="41" t="e">
        <f t="shared" si="1"/>
        <v>#DIV/0!</v>
      </c>
    </row>
    <row r="116" spans="1:9" x14ac:dyDescent="0.25">
      <c r="A116" s="84">
        <v>5402</v>
      </c>
      <c r="B116" s="85"/>
      <c r="C116" s="86">
        <v>3111</v>
      </c>
      <c r="D116" s="95" t="s">
        <v>123</v>
      </c>
      <c r="E116" s="41">
        <v>54018.18</v>
      </c>
      <c r="F116" s="41">
        <v>20285.66</v>
      </c>
      <c r="G116" s="41">
        <f t="shared" si="1"/>
        <v>37.553394061036485</v>
      </c>
    </row>
    <row r="117" spans="1:9" x14ac:dyDescent="0.25">
      <c r="A117" s="84">
        <v>5402</v>
      </c>
      <c r="B117" s="85"/>
      <c r="C117" s="86">
        <v>3121</v>
      </c>
      <c r="D117" s="86" t="s">
        <v>114</v>
      </c>
      <c r="E117" s="41">
        <v>7060.85</v>
      </c>
      <c r="F117" s="41"/>
      <c r="G117" s="41">
        <f t="shared" si="1"/>
        <v>0</v>
      </c>
    </row>
    <row r="118" spans="1:9" x14ac:dyDescent="0.25">
      <c r="A118" s="84">
        <v>5402</v>
      </c>
      <c r="B118" s="85"/>
      <c r="C118" s="86">
        <v>3132</v>
      </c>
      <c r="D118" s="86" t="s">
        <v>125</v>
      </c>
      <c r="E118" s="41">
        <v>8913</v>
      </c>
      <c r="F118" s="41">
        <v>6100.37</v>
      </c>
      <c r="G118" s="41">
        <f t="shared" si="1"/>
        <v>68.443509480534047</v>
      </c>
    </row>
    <row r="119" spans="1:9" x14ac:dyDescent="0.25">
      <c r="A119" s="100">
        <v>5402</v>
      </c>
      <c r="B119" s="101"/>
      <c r="C119" s="121">
        <v>32</v>
      </c>
      <c r="D119" s="121" t="s">
        <v>19</v>
      </c>
      <c r="E119" s="138">
        <f>SUM(E120,E121,E122,E123)</f>
        <v>10519.8</v>
      </c>
      <c r="F119" s="138">
        <f>SUM(F120,F121,F122,F123)</f>
        <v>5708.829999999999</v>
      </c>
      <c r="G119" s="41">
        <f t="shared" si="1"/>
        <v>54.267476567995587</v>
      </c>
    </row>
    <row r="120" spans="1:9" x14ac:dyDescent="0.25">
      <c r="A120" s="87">
        <v>5402</v>
      </c>
      <c r="B120" s="88"/>
      <c r="C120" s="89">
        <v>3211</v>
      </c>
      <c r="D120" s="89" t="s">
        <v>84</v>
      </c>
      <c r="E120" s="41">
        <v>663.61</v>
      </c>
      <c r="F120" s="41">
        <v>265.5</v>
      </c>
      <c r="G120" s="41">
        <f t="shared" si="1"/>
        <v>40.008438691400066</v>
      </c>
      <c r="H120" s="178"/>
      <c r="I120" s="179"/>
    </row>
    <row r="121" spans="1:9" x14ac:dyDescent="0.25">
      <c r="A121" s="102">
        <v>5402</v>
      </c>
      <c r="B121" s="103"/>
      <c r="C121" s="104">
        <v>3212</v>
      </c>
      <c r="D121" s="104" t="s">
        <v>127</v>
      </c>
      <c r="E121" s="41">
        <v>5176.1899999999996</v>
      </c>
      <c r="F121" s="41">
        <v>3105.96</v>
      </c>
      <c r="G121" s="41">
        <f t="shared" si="1"/>
        <v>60.004752530336027</v>
      </c>
    </row>
    <row r="122" spans="1:9" x14ac:dyDescent="0.25">
      <c r="A122" s="84">
        <v>5402</v>
      </c>
      <c r="B122" s="85"/>
      <c r="C122" s="86">
        <v>3237</v>
      </c>
      <c r="D122" s="86" t="s">
        <v>94</v>
      </c>
      <c r="E122" s="41">
        <v>4530</v>
      </c>
      <c r="F122" s="41">
        <v>2262.6799999999998</v>
      </c>
      <c r="G122" s="41">
        <f t="shared" si="1"/>
        <v>49.948785871964674</v>
      </c>
    </row>
    <row r="123" spans="1:9" x14ac:dyDescent="0.25">
      <c r="A123" s="56">
        <v>5402</v>
      </c>
      <c r="B123" s="57"/>
      <c r="C123" s="58">
        <v>3293</v>
      </c>
      <c r="D123" s="58" t="s">
        <v>124</v>
      </c>
      <c r="E123" s="41">
        <v>150</v>
      </c>
      <c r="F123" s="41">
        <v>74.69</v>
      </c>
      <c r="G123" s="41">
        <f t="shared" si="1"/>
        <v>49.793333333333337</v>
      </c>
    </row>
    <row r="124" spans="1:9" x14ac:dyDescent="0.25">
      <c r="A124" s="84"/>
      <c r="B124" s="85"/>
      <c r="C124" s="86"/>
      <c r="D124" s="86"/>
      <c r="E124" s="41"/>
      <c r="F124" s="41"/>
      <c r="G124" s="41" t="e">
        <f t="shared" si="1"/>
        <v>#DIV/0!</v>
      </c>
    </row>
    <row r="125" spans="1:9" x14ac:dyDescent="0.25">
      <c r="A125" s="56"/>
      <c r="B125" s="57"/>
      <c r="C125" s="58"/>
      <c r="D125" s="58"/>
      <c r="E125" s="41"/>
      <c r="F125" s="41">
        <v>0</v>
      </c>
      <c r="G125" s="41" t="e">
        <f t="shared" si="1"/>
        <v>#DIV/0!</v>
      </c>
    </row>
    <row r="126" spans="1:9" ht="15" customHeight="1" x14ac:dyDescent="0.25">
      <c r="A126" s="183" t="s">
        <v>59</v>
      </c>
      <c r="B126" s="184"/>
      <c r="C126" s="185"/>
      <c r="D126" s="59" t="s">
        <v>41</v>
      </c>
      <c r="E126" s="128">
        <v>15203.4</v>
      </c>
      <c r="F126" s="76">
        <f>SUM(F128,F129,F130,F131)</f>
        <v>6938.13</v>
      </c>
      <c r="G126" s="76">
        <f t="shared" si="1"/>
        <v>45.635384190378467</v>
      </c>
    </row>
    <row r="127" spans="1:9" x14ac:dyDescent="0.25">
      <c r="A127" s="56">
        <v>11</v>
      </c>
      <c r="B127" s="57"/>
      <c r="C127" s="58">
        <v>31</v>
      </c>
      <c r="D127" s="58" t="s">
        <v>50</v>
      </c>
      <c r="E127" s="41">
        <v>14765.41</v>
      </c>
      <c r="F127" s="41"/>
      <c r="G127" s="41">
        <f t="shared" si="1"/>
        <v>0</v>
      </c>
    </row>
    <row r="128" spans="1:9" x14ac:dyDescent="0.25">
      <c r="A128" s="87">
        <v>11</v>
      </c>
      <c r="B128" s="88"/>
      <c r="C128" s="89">
        <v>3111</v>
      </c>
      <c r="D128" s="89" t="s">
        <v>113</v>
      </c>
      <c r="E128" s="41">
        <v>11679.6</v>
      </c>
      <c r="F128" s="41">
        <v>6098.47</v>
      </c>
      <c r="G128" s="41">
        <f t="shared" si="1"/>
        <v>52.214716257406081</v>
      </c>
    </row>
    <row r="129" spans="1:8" x14ac:dyDescent="0.25">
      <c r="A129" s="87">
        <v>11</v>
      </c>
      <c r="B129" s="88"/>
      <c r="C129" s="89">
        <v>3121</v>
      </c>
      <c r="D129" s="89" t="s">
        <v>114</v>
      </c>
      <c r="E129" s="41">
        <v>564.70000000000005</v>
      </c>
      <c r="F129" s="41"/>
      <c r="G129" s="41">
        <f t="shared" si="1"/>
        <v>0</v>
      </c>
    </row>
    <row r="130" spans="1:8" x14ac:dyDescent="0.25">
      <c r="A130" s="87">
        <v>11</v>
      </c>
      <c r="B130" s="88"/>
      <c r="C130" s="89">
        <v>3132</v>
      </c>
      <c r="D130" s="89" t="s">
        <v>136</v>
      </c>
      <c r="E130" s="41">
        <v>1927.13</v>
      </c>
      <c r="F130" s="41">
        <v>839.66</v>
      </c>
      <c r="G130" s="41">
        <f t="shared" si="1"/>
        <v>43.570490833519273</v>
      </c>
    </row>
    <row r="131" spans="1:8" x14ac:dyDescent="0.25">
      <c r="A131" s="56">
        <v>11</v>
      </c>
      <c r="B131" s="57"/>
      <c r="C131" s="58">
        <v>32</v>
      </c>
      <c r="D131" s="58" t="s">
        <v>49</v>
      </c>
      <c r="E131" s="41">
        <v>437.99</v>
      </c>
      <c r="F131" s="41"/>
      <c r="G131" s="41">
        <f t="shared" si="1"/>
        <v>0</v>
      </c>
    </row>
    <row r="132" spans="1:8" x14ac:dyDescent="0.25">
      <c r="A132" s="110">
        <v>11</v>
      </c>
      <c r="B132" s="110"/>
      <c r="C132" s="110">
        <v>3212</v>
      </c>
      <c r="D132" s="110" t="s">
        <v>127</v>
      </c>
      <c r="E132" s="41">
        <v>437.99</v>
      </c>
      <c r="F132" s="41">
        <v>238.92</v>
      </c>
      <c r="G132" s="41">
        <f t="shared" si="1"/>
        <v>54.549190620790419</v>
      </c>
    </row>
    <row r="133" spans="1:8" x14ac:dyDescent="0.25">
      <c r="A133" s="183" t="s">
        <v>154</v>
      </c>
      <c r="B133" s="184"/>
      <c r="C133" s="185"/>
      <c r="D133" s="136" t="s">
        <v>145</v>
      </c>
      <c r="E133" s="128">
        <v>22031.98</v>
      </c>
      <c r="F133" s="76">
        <f>SUM(F135,F136,F137,F138)</f>
        <v>1695.73</v>
      </c>
      <c r="G133" s="76">
        <f t="shared" ref="G133:G138" si="2">F133/E133*100</f>
        <v>7.6966754690227566</v>
      </c>
    </row>
    <row r="134" spans="1:8" x14ac:dyDescent="0.25">
      <c r="A134" s="133">
        <v>11</v>
      </c>
      <c r="B134" s="134"/>
      <c r="C134" s="135">
        <v>31</v>
      </c>
      <c r="D134" s="135" t="s">
        <v>50</v>
      </c>
      <c r="E134" s="41"/>
      <c r="F134" s="41"/>
      <c r="G134" s="41" t="e">
        <f t="shared" si="2"/>
        <v>#DIV/0!</v>
      </c>
    </row>
    <row r="135" spans="1:8" x14ac:dyDescent="0.25">
      <c r="A135" s="133">
        <v>11</v>
      </c>
      <c r="B135" s="134"/>
      <c r="C135" s="135">
        <v>3111</v>
      </c>
      <c r="D135" s="135" t="s">
        <v>113</v>
      </c>
      <c r="E135" s="153">
        <v>17917.580000000002</v>
      </c>
      <c r="F135" s="41">
        <v>1455.56</v>
      </c>
      <c r="G135" s="41">
        <f t="shared" si="2"/>
        <v>8.1236416971488321</v>
      </c>
    </row>
    <row r="136" spans="1:8" x14ac:dyDescent="0.25">
      <c r="A136" s="133">
        <v>11</v>
      </c>
      <c r="B136" s="134"/>
      <c r="C136" s="135">
        <v>3121</v>
      </c>
      <c r="D136" s="135" t="s">
        <v>114</v>
      </c>
      <c r="E136" s="41">
        <v>1061.78</v>
      </c>
      <c r="F136" s="41"/>
      <c r="G136" s="41">
        <f t="shared" si="2"/>
        <v>0</v>
      </c>
    </row>
    <row r="137" spans="1:8" x14ac:dyDescent="0.25">
      <c r="A137" s="133">
        <v>11</v>
      </c>
      <c r="B137" s="134"/>
      <c r="C137" s="135">
        <v>3132</v>
      </c>
      <c r="D137" s="135" t="s">
        <v>136</v>
      </c>
      <c r="E137" s="41">
        <v>3052.62</v>
      </c>
      <c r="F137" s="41">
        <v>240.17</v>
      </c>
      <c r="G137" s="41">
        <f t="shared" si="2"/>
        <v>7.8676677739122454</v>
      </c>
    </row>
    <row r="138" spans="1:8" x14ac:dyDescent="0.25">
      <c r="A138" s="133">
        <v>11</v>
      </c>
      <c r="B138" s="134"/>
      <c r="C138" s="135">
        <v>32</v>
      </c>
      <c r="D138" s="135" t="s">
        <v>49</v>
      </c>
      <c r="E138" s="41"/>
      <c r="F138" s="41"/>
      <c r="G138" s="41" t="e">
        <f t="shared" si="2"/>
        <v>#DIV/0!</v>
      </c>
    </row>
    <row r="139" spans="1:8" x14ac:dyDescent="0.25">
      <c r="E139" s="53"/>
      <c r="F139" s="53"/>
      <c r="G139" s="53"/>
      <c r="H139" s="53"/>
    </row>
    <row r="140" spans="1:8" x14ac:dyDescent="0.25">
      <c r="E140" s="53"/>
      <c r="F140" s="53"/>
      <c r="G140" s="53"/>
    </row>
    <row r="154" spans="9:9" x14ac:dyDescent="0.25">
      <c r="I154">
        <v>15</v>
      </c>
    </row>
  </sheetData>
  <mergeCells count="17">
    <mergeCell ref="A133:C133"/>
    <mergeCell ref="A106:C106"/>
    <mergeCell ref="A113:C113"/>
    <mergeCell ref="A126:C126"/>
    <mergeCell ref="A95:C95"/>
    <mergeCell ref="A96:C96"/>
    <mergeCell ref="A103:C103"/>
    <mergeCell ref="H120:I120"/>
    <mergeCell ref="A1:G1"/>
    <mergeCell ref="A3:G3"/>
    <mergeCell ref="A5:C5"/>
    <mergeCell ref="A32:C32"/>
    <mergeCell ref="A36:C36"/>
    <mergeCell ref="A6:C6"/>
    <mergeCell ref="A7:C7"/>
    <mergeCell ref="A9:C9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</vt:lpstr>
      <vt:lpstr> Račun prihoda i rashoda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2023-03-10T10:30:56Z</cp:lastPrinted>
  <dcterms:created xsi:type="dcterms:W3CDTF">2022-08-12T12:51:27Z</dcterms:created>
  <dcterms:modified xsi:type="dcterms:W3CDTF">2023-07-17T07:24:42Z</dcterms:modified>
</cp:coreProperties>
</file>