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JEŠĆE 6-2024 I Izvršenje 2023-2024\"/>
    </mc:Choice>
  </mc:AlternateContent>
  <bookViews>
    <workbookView xWindow="0" yWindow="0" windowWidth="28800" windowHeight="11100" activeTab="4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3" l="1"/>
  <c r="H82" i="3"/>
  <c r="H86" i="3"/>
  <c r="H93" i="3"/>
  <c r="H94" i="3"/>
  <c r="B19" i="5"/>
  <c r="H199" i="7" l="1"/>
  <c r="I199" i="7"/>
  <c r="I39" i="7" l="1"/>
  <c r="I40" i="7"/>
  <c r="I12" i="7" l="1"/>
  <c r="I13" i="7"/>
  <c r="I15" i="7"/>
  <c r="I16" i="7"/>
  <c r="I17" i="7"/>
  <c r="I18" i="7"/>
  <c r="I19" i="7"/>
  <c r="I21" i="7"/>
  <c r="I22" i="7"/>
  <c r="I23" i="7"/>
  <c r="I24" i="7"/>
  <c r="I25" i="7"/>
  <c r="I26" i="7"/>
  <c r="I27" i="7"/>
  <c r="I28" i="7"/>
  <c r="I30" i="7"/>
  <c r="I31" i="7"/>
  <c r="I32" i="7"/>
  <c r="I33" i="7"/>
  <c r="H34" i="7" l="1"/>
  <c r="I34" i="7"/>
  <c r="G57" i="7"/>
  <c r="G85" i="7" l="1"/>
  <c r="E82" i="7" l="1"/>
  <c r="E73" i="7" s="1"/>
  <c r="E85" i="7"/>
  <c r="H122" i="7" l="1"/>
  <c r="E60" i="7"/>
  <c r="F60" i="7"/>
  <c r="F29" i="7"/>
  <c r="E29" i="7"/>
  <c r="F20" i="7"/>
  <c r="E20" i="7"/>
  <c r="F14" i="7"/>
  <c r="E14" i="7"/>
  <c r="H8" i="7" l="1"/>
  <c r="H12" i="7"/>
  <c r="H13" i="7"/>
  <c r="H15" i="7"/>
  <c r="H16" i="7"/>
  <c r="H18" i="7"/>
  <c r="H21" i="7"/>
  <c r="H22" i="7"/>
  <c r="H23" i="7"/>
  <c r="H24" i="7"/>
  <c r="H25" i="7"/>
  <c r="H26" i="7"/>
  <c r="H27" i="7"/>
  <c r="H28" i="7"/>
  <c r="H30" i="7"/>
  <c r="H31" i="7"/>
  <c r="H32" i="7"/>
  <c r="H33" i="7"/>
  <c r="H35" i="7"/>
  <c r="H37" i="7"/>
  <c r="H39" i="7"/>
  <c r="H40" i="7"/>
  <c r="H58" i="7"/>
  <c r="H61" i="7"/>
  <c r="H62" i="7"/>
  <c r="H63" i="7"/>
  <c r="H64" i="7"/>
  <c r="H65" i="7"/>
  <c r="H66" i="7"/>
  <c r="H68" i="7"/>
  <c r="H71" i="7"/>
  <c r="H72" i="7"/>
  <c r="H76" i="7"/>
  <c r="H77" i="7"/>
  <c r="H78" i="7"/>
  <c r="H81" i="7"/>
  <c r="H82" i="7"/>
  <c r="H84" i="7"/>
  <c r="H89" i="7"/>
  <c r="H90" i="7"/>
  <c r="H92" i="7"/>
  <c r="H105" i="7"/>
  <c r="H106" i="7"/>
  <c r="H107" i="7"/>
  <c r="H116" i="7"/>
  <c r="H120" i="7"/>
  <c r="H123" i="7"/>
  <c r="H124" i="7"/>
  <c r="H128" i="7"/>
  <c r="H130" i="7"/>
  <c r="H131" i="7"/>
  <c r="H133" i="7"/>
  <c r="H134" i="7"/>
  <c r="H135" i="7"/>
  <c r="H136" i="7"/>
  <c r="H137" i="7"/>
  <c r="H139" i="7"/>
  <c r="H140" i="7"/>
  <c r="H141" i="7"/>
  <c r="H142" i="7"/>
  <c r="H143" i="7"/>
  <c r="H144" i="7"/>
  <c r="H146" i="7"/>
  <c r="H147" i="7"/>
  <c r="H148" i="7"/>
  <c r="H149" i="7"/>
  <c r="H150" i="7"/>
  <c r="H153" i="7"/>
  <c r="H154" i="7"/>
  <c r="H155" i="7"/>
  <c r="H156" i="7"/>
  <c r="H157" i="7"/>
  <c r="H158" i="7"/>
  <c r="H159" i="7"/>
  <c r="H161" i="7"/>
  <c r="H162" i="7"/>
  <c r="H163" i="7"/>
  <c r="H164" i="7"/>
  <c r="H165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7" i="7"/>
  <c r="H200" i="7"/>
  <c r="H201" i="7"/>
  <c r="H202" i="7"/>
  <c r="H203" i="7"/>
  <c r="H205" i="7"/>
  <c r="H206" i="7"/>
  <c r="H207" i="7"/>
  <c r="H208" i="7"/>
  <c r="H209" i="7"/>
  <c r="H210" i="7"/>
  <c r="H211" i="7"/>
  <c r="H213" i="7"/>
  <c r="H215" i="7"/>
  <c r="H216" i="7"/>
  <c r="H217" i="7"/>
  <c r="H218" i="7"/>
  <c r="H219" i="7"/>
  <c r="H220" i="7"/>
  <c r="H222" i="7"/>
  <c r="H223" i="7"/>
  <c r="H224" i="7"/>
  <c r="H225" i="7"/>
  <c r="H226" i="7"/>
  <c r="H227" i="7"/>
  <c r="H228" i="7"/>
  <c r="H230" i="7"/>
  <c r="H232" i="7"/>
  <c r="H233" i="7"/>
  <c r="H234" i="7"/>
  <c r="H235" i="7"/>
  <c r="H236" i="7"/>
  <c r="H237" i="7"/>
  <c r="H240" i="7"/>
  <c r="H241" i="7"/>
  <c r="H242" i="7"/>
  <c r="H245" i="7"/>
  <c r="H246" i="7"/>
  <c r="H248" i="7"/>
  <c r="H250" i="7"/>
  <c r="H251" i="7"/>
  <c r="H252" i="7"/>
  <c r="H253" i="7"/>
  <c r="H254" i="7"/>
  <c r="H255" i="7"/>
  <c r="H256" i="7"/>
  <c r="H257" i="7"/>
  <c r="H258" i="7"/>
  <c r="H259" i="7"/>
  <c r="H261" i="7"/>
  <c r="H263" i="7"/>
  <c r="H264" i="7"/>
  <c r="H265" i="7"/>
  <c r="H266" i="7"/>
  <c r="H267" i="7"/>
  <c r="H268" i="7"/>
  <c r="H6" i="7"/>
  <c r="I76" i="7" l="1"/>
  <c r="I77" i="7"/>
  <c r="I78" i="7"/>
  <c r="I81" i="7"/>
  <c r="I82" i="7"/>
  <c r="I84" i="7"/>
  <c r="I88" i="7"/>
  <c r="I90" i="7"/>
  <c r="I92" i="7"/>
  <c r="I93" i="7"/>
  <c r="I98" i="7"/>
  <c r="I99" i="7"/>
  <c r="I100" i="7"/>
  <c r="I101" i="7"/>
  <c r="I102" i="7"/>
  <c r="I103" i="7"/>
  <c r="I104" i="7"/>
  <c r="I105" i="7"/>
  <c r="I106" i="7"/>
  <c r="I107" i="7"/>
  <c r="I116" i="7"/>
  <c r="I118" i="7"/>
  <c r="I119" i="7"/>
  <c r="I120" i="7"/>
  <c r="I122" i="7"/>
  <c r="I123" i="7"/>
  <c r="I124" i="7"/>
  <c r="I129" i="7"/>
  <c r="I130" i="7"/>
  <c r="I131" i="7"/>
  <c r="I133" i="7"/>
  <c r="I134" i="7"/>
  <c r="I135" i="7"/>
  <c r="I136" i="7"/>
  <c r="I137" i="7"/>
  <c r="I139" i="7"/>
  <c r="I140" i="7"/>
  <c r="I141" i="7"/>
  <c r="I142" i="7"/>
  <c r="I143" i="7"/>
  <c r="I144" i="7"/>
  <c r="I146" i="7"/>
  <c r="I147" i="7"/>
  <c r="I148" i="7"/>
  <c r="I149" i="7"/>
  <c r="I150" i="7"/>
  <c r="I153" i="7"/>
  <c r="I154" i="7"/>
  <c r="I155" i="7"/>
  <c r="I156" i="7"/>
  <c r="I157" i="7"/>
  <c r="I158" i="7"/>
  <c r="I159" i="7"/>
  <c r="I161" i="7"/>
  <c r="I162" i="7"/>
  <c r="I163" i="7"/>
  <c r="I164" i="7"/>
  <c r="I165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7" i="7"/>
  <c r="I200" i="7"/>
  <c r="I201" i="7"/>
  <c r="I202" i="7"/>
  <c r="I203" i="7"/>
  <c r="I205" i="7"/>
  <c r="I206" i="7"/>
  <c r="I207" i="7"/>
  <c r="I208" i="7"/>
  <c r="I209" i="7"/>
  <c r="I210" i="7"/>
  <c r="I211" i="7"/>
  <c r="I213" i="7"/>
  <c r="I215" i="7"/>
  <c r="I216" i="7"/>
  <c r="I217" i="7"/>
  <c r="I218" i="7"/>
  <c r="I219" i="7"/>
  <c r="I220" i="7"/>
  <c r="I222" i="7"/>
  <c r="I223" i="7"/>
  <c r="I224" i="7"/>
  <c r="I225" i="7"/>
  <c r="I226" i="7"/>
  <c r="I227" i="7"/>
  <c r="I228" i="7"/>
  <c r="I230" i="7"/>
  <c r="I232" i="7"/>
  <c r="I233" i="7"/>
  <c r="I234" i="7"/>
  <c r="I235" i="7"/>
  <c r="I236" i="7"/>
  <c r="I237" i="7"/>
  <c r="I240" i="7"/>
  <c r="I241" i="7"/>
  <c r="I242" i="7"/>
  <c r="I245" i="7"/>
  <c r="I246" i="7"/>
  <c r="I248" i="7"/>
  <c r="I250" i="7"/>
  <c r="I251" i="7"/>
  <c r="I252" i="7"/>
  <c r="I253" i="7"/>
  <c r="I254" i="7"/>
  <c r="I255" i="7"/>
  <c r="I256" i="7"/>
  <c r="I257" i="7"/>
  <c r="I258" i="7"/>
  <c r="I259" i="7"/>
  <c r="I261" i="7"/>
  <c r="I263" i="7"/>
  <c r="I264" i="7"/>
  <c r="I265" i="7"/>
  <c r="I266" i="7"/>
  <c r="I267" i="7"/>
  <c r="I268" i="7"/>
  <c r="I61" i="7"/>
  <c r="I62" i="7"/>
  <c r="I63" i="7"/>
  <c r="I64" i="7"/>
  <c r="I65" i="7"/>
  <c r="I66" i="7"/>
  <c r="F166" i="7" l="1"/>
  <c r="H166" i="7" l="1"/>
  <c r="I166" i="7"/>
  <c r="G262" i="7"/>
  <c r="G138" i="7"/>
  <c r="B12" i="5"/>
  <c r="H138" i="7" l="1"/>
  <c r="I138" i="7"/>
  <c r="H262" i="7"/>
  <c r="I262" i="7"/>
  <c r="I8" i="7"/>
  <c r="I6" i="7"/>
  <c r="H32" i="3" l="1"/>
  <c r="F11" i="5" l="1"/>
  <c r="F13" i="5"/>
  <c r="E11" i="5"/>
  <c r="E13" i="5"/>
  <c r="E10" i="5"/>
  <c r="F10" i="5"/>
  <c r="F27" i="8"/>
  <c r="F28" i="8"/>
  <c r="F29" i="8"/>
  <c r="F30" i="8"/>
  <c r="F31" i="8"/>
  <c r="F32" i="8"/>
  <c r="F33" i="8"/>
  <c r="F34" i="8"/>
  <c r="F35" i="8"/>
  <c r="F36" i="8"/>
  <c r="F37" i="8"/>
  <c r="F38" i="8"/>
  <c r="E27" i="8"/>
  <c r="E28" i="8"/>
  <c r="E29" i="8"/>
  <c r="E30" i="8"/>
  <c r="E31" i="8"/>
  <c r="E32" i="8"/>
  <c r="E33" i="8"/>
  <c r="E34" i="8"/>
  <c r="E35" i="8"/>
  <c r="E36" i="8"/>
  <c r="E37" i="8"/>
  <c r="E38" i="8"/>
  <c r="F12" i="8"/>
  <c r="F14" i="8"/>
  <c r="F15" i="8"/>
  <c r="F17" i="8"/>
  <c r="F18" i="8"/>
  <c r="F19" i="8"/>
  <c r="F20" i="8"/>
  <c r="F21" i="8"/>
  <c r="E12" i="8"/>
  <c r="E14" i="8"/>
  <c r="E15" i="8"/>
  <c r="E17" i="8"/>
  <c r="E19" i="8"/>
  <c r="E20" i="8"/>
  <c r="E21" i="8"/>
  <c r="I35" i="7" l="1"/>
  <c r="I37" i="7"/>
  <c r="I41" i="7"/>
  <c r="I42" i="7"/>
  <c r="I51" i="7"/>
  <c r="I54" i="7"/>
  <c r="I58" i="7"/>
  <c r="G29" i="7" l="1"/>
  <c r="G20" i="7"/>
  <c r="G14" i="7"/>
  <c r="I14" i="7" l="1"/>
  <c r="H14" i="7"/>
  <c r="I20" i="7"/>
  <c r="H20" i="7"/>
  <c r="I29" i="7"/>
  <c r="H29" i="7"/>
  <c r="G168" i="7"/>
  <c r="G167" i="7" l="1"/>
  <c r="H167" i="7" s="1"/>
  <c r="H168" i="7"/>
  <c r="I168" i="7"/>
  <c r="F167" i="7"/>
  <c r="F229" i="7"/>
  <c r="G239" i="7"/>
  <c r="G214" i="7"/>
  <c r="G221" i="7"/>
  <c r="G231" i="7"/>
  <c r="H231" i="7" l="1"/>
  <c r="I231" i="7"/>
  <c r="H221" i="7"/>
  <c r="I221" i="7"/>
  <c r="I167" i="7"/>
  <c r="H214" i="7"/>
  <c r="I214" i="7"/>
  <c r="G238" i="7"/>
  <c r="G229" i="7" s="1"/>
  <c r="H239" i="7"/>
  <c r="I239" i="7"/>
  <c r="G212" i="7"/>
  <c r="F212" i="7"/>
  <c r="F145" i="7"/>
  <c r="G126" i="7"/>
  <c r="G97" i="7"/>
  <c r="H229" i="7" l="1"/>
  <c r="I229" i="7"/>
  <c r="H212" i="7"/>
  <c r="I212" i="7"/>
  <c r="H238" i="7"/>
  <c r="I238" i="7"/>
  <c r="I97" i="7"/>
  <c r="G125" i="7"/>
  <c r="G115" i="7" l="1"/>
  <c r="G79" i="7"/>
  <c r="H115" i="7" l="1"/>
  <c r="I115" i="7"/>
  <c r="H79" i="7"/>
  <c r="I79" i="7"/>
  <c r="H85" i="7"/>
  <c r="I85" i="7"/>
  <c r="G110" i="7"/>
  <c r="G260" i="7"/>
  <c r="G249" i="7"/>
  <c r="F247" i="7"/>
  <c r="G198" i="7"/>
  <c r="G204" i="7"/>
  <c r="G152" i="7"/>
  <c r="G160" i="7"/>
  <c r="G151" i="7"/>
  <c r="G145" i="7"/>
  <c r="H198" i="7" l="1"/>
  <c r="I198" i="7"/>
  <c r="H160" i="7"/>
  <c r="I160" i="7"/>
  <c r="H145" i="7"/>
  <c r="I145" i="7"/>
  <c r="H204" i="7"/>
  <c r="I204" i="7"/>
  <c r="H260" i="7"/>
  <c r="H151" i="7"/>
  <c r="I151" i="7"/>
  <c r="H152" i="7"/>
  <c r="I152" i="7"/>
  <c r="G247" i="7"/>
  <c r="H249" i="7"/>
  <c r="I249" i="7"/>
  <c r="F260" i="7"/>
  <c r="I260" i="7" s="1"/>
  <c r="G196" i="7"/>
  <c r="H75" i="7"/>
  <c r="H247" i="7" l="1"/>
  <c r="I247" i="7"/>
  <c r="H196" i="7"/>
  <c r="I196" i="7"/>
  <c r="H74" i="7"/>
  <c r="H73" i="7"/>
  <c r="G195" i="7"/>
  <c r="G132" i="7"/>
  <c r="F75" i="7"/>
  <c r="I75" i="7" s="1"/>
  <c r="F74" i="7"/>
  <c r="H195" i="7" l="1"/>
  <c r="I195" i="7"/>
  <c r="H132" i="7"/>
  <c r="I132" i="7"/>
  <c r="I73" i="7"/>
  <c r="I74" i="7"/>
  <c r="G91" i="7"/>
  <c r="H91" i="7" l="1"/>
  <c r="I91" i="7"/>
  <c r="G11" i="7"/>
  <c r="I11" i="7" s="1"/>
  <c r="G10" i="7" l="1"/>
  <c r="I10" i="7" l="1"/>
  <c r="H10" i="7"/>
  <c r="D12" i="5"/>
  <c r="H44" i="3" l="1"/>
  <c r="H103" i="3"/>
  <c r="G44" i="3"/>
  <c r="G45" i="3"/>
  <c r="G46" i="3"/>
  <c r="G47" i="3"/>
  <c r="G48" i="3"/>
  <c r="G49" i="3"/>
  <c r="G50" i="3"/>
  <c r="G51" i="3"/>
  <c r="G53" i="3"/>
  <c r="G54" i="3"/>
  <c r="G55" i="3"/>
  <c r="G56" i="3"/>
  <c r="G59" i="3"/>
  <c r="G60" i="3"/>
  <c r="G61" i="3"/>
  <c r="G62" i="3"/>
  <c r="G63" i="3"/>
  <c r="G66" i="3"/>
  <c r="G67" i="3"/>
  <c r="G68" i="3"/>
  <c r="G69" i="3"/>
  <c r="G70" i="3"/>
  <c r="G71" i="3"/>
  <c r="G72" i="3"/>
  <c r="G73" i="3"/>
  <c r="G76" i="3"/>
  <c r="G77" i="3"/>
  <c r="G78" i="3"/>
  <c r="G79" i="3"/>
  <c r="G80" i="3"/>
  <c r="G81" i="3"/>
  <c r="G82" i="3"/>
  <c r="G83" i="3"/>
  <c r="G84" i="3"/>
  <c r="G85" i="3"/>
  <c r="G86" i="3"/>
  <c r="G88" i="3"/>
  <c r="G94" i="3"/>
  <c r="G96" i="3"/>
  <c r="G98" i="3"/>
  <c r="G99" i="3"/>
  <c r="G101" i="3"/>
  <c r="G102" i="3"/>
  <c r="G32" i="3"/>
  <c r="H14" i="3"/>
  <c r="H15" i="3"/>
  <c r="H19" i="3"/>
  <c r="H20" i="3"/>
  <c r="H21" i="3"/>
  <c r="H22" i="3"/>
  <c r="H23" i="3"/>
  <c r="H24" i="3"/>
  <c r="H25" i="3"/>
  <c r="H27" i="3"/>
  <c r="H28" i="3"/>
  <c r="H31" i="3"/>
  <c r="H33" i="3"/>
  <c r="H34" i="3"/>
  <c r="G14" i="3"/>
  <c r="G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1" i="3"/>
  <c r="G33" i="3"/>
  <c r="G34" i="3"/>
  <c r="J9" i="10" l="1"/>
  <c r="J11" i="10"/>
  <c r="J13" i="10"/>
  <c r="J8" i="10"/>
  <c r="I9" i="10"/>
  <c r="I11" i="10"/>
  <c r="I13" i="10"/>
  <c r="I8" i="10"/>
  <c r="F16" i="3"/>
  <c r="D10" i="8"/>
  <c r="E10" i="8" l="1"/>
  <c r="F10" i="8"/>
  <c r="H16" i="3"/>
  <c r="F65" i="3" l="1"/>
  <c r="D65" i="3"/>
  <c r="G16" i="3"/>
  <c r="F12" i="3"/>
  <c r="D13" i="3"/>
  <c r="D12" i="3" s="1"/>
  <c r="D11" i="3" s="1"/>
  <c r="G52" i="3" l="1"/>
  <c r="F11" i="3"/>
  <c r="G12" i="3"/>
  <c r="H12" i="3"/>
  <c r="F43" i="3"/>
  <c r="G65" i="3"/>
  <c r="H13" i="3"/>
  <c r="G13" i="3"/>
  <c r="G58" i="3"/>
  <c r="G74" i="3"/>
  <c r="G11" i="3" l="1"/>
  <c r="H11" i="3"/>
  <c r="B18" i="8" l="1"/>
  <c r="F12" i="10"/>
  <c r="H12" i="10"/>
  <c r="I12" i="10" s="1"/>
  <c r="J12" i="10" l="1"/>
  <c r="E18" i="8"/>
  <c r="G93" i="3"/>
  <c r="F42" i="3" l="1"/>
  <c r="D26" i="8" l="1"/>
  <c r="C12" i="5" l="1"/>
  <c r="F12" i="5" s="1"/>
  <c r="H43" i="3" l="1"/>
  <c r="H42" i="3" l="1"/>
  <c r="C26" i="8"/>
  <c r="F26" i="8" s="1"/>
  <c r="E12" i="5" l="1"/>
  <c r="D43" i="3" l="1"/>
  <c r="D42" i="3" l="1"/>
  <c r="G42" i="3" s="1"/>
  <c r="G43" i="3"/>
  <c r="B26" i="8"/>
  <c r="E26" i="8" s="1"/>
  <c r="G37" i="10" l="1"/>
  <c r="H37" i="10" s="1"/>
  <c r="I37" i="10" s="1"/>
  <c r="J34" i="10" s="1"/>
  <c r="J37" i="10" s="1"/>
  <c r="J21" i="10"/>
  <c r="I21" i="10"/>
  <c r="H21" i="10"/>
  <c r="G21" i="10"/>
  <c r="F21" i="10"/>
  <c r="G14" i="10"/>
  <c r="F14" i="10"/>
  <c r="H14" i="10"/>
  <c r="I22" i="10" l="1"/>
  <c r="I28" i="10" s="1"/>
  <c r="I29" i="10" s="1"/>
  <c r="H22" i="10"/>
  <c r="H28" i="10" s="1"/>
  <c r="H29" i="10" s="1"/>
  <c r="F22" i="10"/>
  <c r="F28" i="10" s="1"/>
  <c r="F29" i="10" s="1"/>
  <c r="G22" i="10"/>
  <c r="G28" i="10" s="1"/>
  <c r="G29" i="10" s="1"/>
  <c r="J22" i="10" l="1"/>
  <c r="J28" i="10" s="1"/>
  <c r="J29" i="10" s="1"/>
</calcChain>
</file>

<file path=xl/comments1.xml><?xml version="1.0" encoding="utf-8"?>
<comments xmlns="http://schemas.openxmlformats.org/spreadsheetml/2006/main">
  <authors>
    <author>Korisnik</author>
  </authors>
  <commentList>
    <comment ref="E26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Kamate,najam i donacije</t>
        </r>
      </text>
    </comment>
    <comment ref="E33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Nije planirano opremanje kuhinja 
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D19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uključeno 20.369,49 dio plaća PUN  6391
</t>
        </r>
      </text>
    </comment>
  </commentList>
</comments>
</file>

<file path=xl/comments3.xml><?xml version="1.0" encoding="utf-8"?>
<comments xmlns="http://schemas.openxmlformats.org/spreadsheetml/2006/main">
  <authors>
    <author>Korisnik</author>
  </authors>
  <commentList>
    <comment ref="G12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960,00 STEM</t>
        </r>
      </text>
    </comment>
    <comment ref="F41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Opremanje kuhinja 6711</t>
        </r>
      </text>
    </comment>
    <comment ref="G46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uklj.oprema iz prehrane</t>
        </r>
      </text>
    </comment>
    <comment ref="G81" authorId="0" shapeId="0">
      <text>
        <r>
          <rPr>
            <b/>
            <sz val="9"/>
            <color indexed="81"/>
            <rFont val="Segoe UI"/>
            <charset val="1"/>
          </rPr>
          <t>Korisnik</t>
        </r>
        <r>
          <rPr>
            <sz val="9"/>
            <color indexed="81"/>
            <rFont val="Segoe UI"/>
            <charset val="1"/>
          </rPr>
          <t xml:space="preserve">
namirnice 1,33+ Lidrano114,11</t>
        </r>
      </text>
    </comment>
    <comment ref="G82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prehrana</t>
        </r>
      </text>
    </comment>
    <comment ref="G83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Lidrano</t>
        </r>
      </text>
    </comment>
    <comment ref="G84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113,75- LIDRANO</t>
        </r>
      </text>
    </comment>
    <comment ref="G86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Lidrano</t>
        </r>
      </text>
    </comment>
    <comment ref="G87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Lidrano</t>
        </r>
      </text>
    </comment>
    <comment ref="G149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udžbenici</t>
        </r>
      </text>
    </comment>
    <comment ref="G169" authorId="0" shapeId="0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319,37 bol.5/2024
</t>
        </r>
      </text>
    </comment>
    <comment ref="G180" authorId="0" shapeId="0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uklj.prijevoz Smoković</t>
        </r>
      </text>
    </comment>
  </commentList>
</comments>
</file>

<file path=xl/sharedStrings.xml><?xml version="1.0" encoding="utf-8"?>
<sst xmlns="http://schemas.openxmlformats.org/spreadsheetml/2006/main" count="516" uniqueCount="274">
  <si>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</si>
  <si>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</si>
  <si>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</si>
  <si>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</si>
  <si>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</si>
  <si>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</si>
  <si>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</si>
  <si>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</si>
  <si>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</si>
  <si>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</si>
  <si>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</si>
  <si>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</si>
  <si>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</si>
  <si>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</si>
  <si>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</si>
  <si>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</si>
  <si>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</si>
  <si>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</si>
  <si>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</si>
  <si>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</si>
  <si>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</si>
  <si>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</si>
  <si>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</si>
  <si>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</si>
  <si>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</si>
  <si>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Plan 2023.</t>
  </si>
  <si>
    <t>EUR</t>
  </si>
  <si>
    <t>Izvršenje 2022.*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</si>
  <si>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</si>
  <si>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</si>
  <si>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</si>
  <si>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</si>
  <si>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</si>
  <si>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</si>
  <si>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</si>
  <si>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</si>
  <si>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</si>
  <si>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</si>
  <si>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</si>
  <si>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</si>
  <si>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</si>
  <si>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</si>
  <si>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</si>
  <si>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</si>
  <si>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</si>
  <si>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</si>
  <si>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</si>
  <si>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</si>
  <si>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</si>
  <si>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</si>
  <si>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</si>
  <si>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</si>
  <si>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</si>
  <si>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</si>
  <si>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</si>
  <si>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</si>
  <si>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</si>
  <si>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</si>
  <si>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pruž.usl.najma i donacija</t>
  </si>
  <si>
    <t>Financijski rashodi</t>
  </si>
  <si>
    <t>Naknade građanima</t>
  </si>
  <si>
    <t>Rashodi za nabavu nep.dug.imovine</t>
  </si>
  <si>
    <t>Rashodi za dodatna ulaganja</t>
  </si>
  <si>
    <t>3  Vlastiti prihodi</t>
  </si>
  <si>
    <t>31/Prihodi od imovine</t>
  </si>
  <si>
    <t>31/Prihodi od najma</t>
  </si>
  <si>
    <t xml:space="preserve">  54 Prijenosi izm.proračun.korisnika</t>
  </si>
  <si>
    <t>61//Donacije</t>
  </si>
  <si>
    <t>31Vlastiti prihodi /kamate</t>
  </si>
  <si>
    <t>31/ vlastiti prihodi od najma</t>
  </si>
  <si>
    <t>61/Donacije</t>
  </si>
  <si>
    <t>4 prihodi za posebne namjene</t>
  </si>
  <si>
    <t>5- Pomoći</t>
  </si>
  <si>
    <t>54 Prijenosi  između pror.korisnika</t>
  </si>
  <si>
    <t>922/višak</t>
  </si>
  <si>
    <t>Izvor financiranja 11</t>
  </si>
  <si>
    <t>Osnovno obrazovanje standard</t>
  </si>
  <si>
    <t>Aktivnost 1012-01</t>
  </si>
  <si>
    <t>Materijalni rashodi škola</t>
  </si>
  <si>
    <t>Aktivnost 1012-02</t>
  </si>
  <si>
    <t>Rashodi za nabavu dug.imovine</t>
  </si>
  <si>
    <t>Aktivnost 1012-09</t>
  </si>
  <si>
    <t>Vlastiti i namjenski prihodi</t>
  </si>
  <si>
    <t>Aktivnost 1012-10</t>
  </si>
  <si>
    <t>Aktivnost 1012-11</t>
  </si>
  <si>
    <t>Aktivnost 1012-12</t>
  </si>
  <si>
    <t>Opremanje škola</t>
  </si>
  <si>
    <t>Izvor financiranja 5402</t>
  </si>
  <si>
    <t>Aktivnost 1013</t>
  </si>
  <si>
    <t>IZVANSTANDARDNI PROGRAMI</t>
  </si>
  <si>
    <t>Opći prihodi i primici</t>
  </si>
  <si>
    <t>Aktivnost 1013-6</t>
  </si>
  <si>
    <t>Program produženog boravka</t>
  </si>
  <si>
    <t>Aktivnost 1013-7</t>
  </si>
  <si>
    <t>Financiranje nabave dr.obr.materijala</t>
  </si>
  <si>
    <t>Naknade građanima u naravi</t>
  </si>
  <si>
    <t>Aktivnost 1013-13</t>
  </si>
  <si>
    <t>Prehrana učenika u OŠ</t>
  </si>
  <si>
    <t>Shema</t>
  </si>
  <si>
    <t>Škola puna mogućnosti</t>
  </si>
  <si>
    <t>Aktivnost 1013-14</t>
  </si>
  <si>
    <t>Aktivnost 1013-15</t>
  </si>
  <si>
    <t>Rano učenje talijanskog</t>
  </si>
  <si>
    <t>Aktivnost 1013-16</t>
  </si>
  <si>
    <t>09 Obrazovanje</t>
  </si>
  <si>
    <t>0912 Osnovno obrazovanje</t>
  </si>
  <si>
    <t>096- dodatne usluge u obrazovanj</t>
  </si>
  <si>
    <t>logoped</t>
  </si>
  <si>
    <t>shema</t>
  </si>
  <si>
    <t>Donacije</t>
  </si>
  <si>
    <t>Plaće</t>
  </si>
  <si>
    <t>Ostali rashodi za zaposlene</t>
  </si>
  <si>
    <t>Dopr.za zdravstveno osiguranje</t>
  </si>
  <si>
    <t>Službena putovanja</t>
  </si>
  <si>
    <t>Uredski materijal</t>
  </si>
  <si>
    <t>Energija</t>
  </si>
  <si>
    <t>Sitan inventar</t>
  </si>
  <si>
    <t>Rashodi za usluge</t>
  </si>
  <si>
    <t>Usluge telefona,pošte i prijevoza</t>
  </si>
  <si>
    <t>Komunalne usluge</t>
  </si>
  <si>
    <t>Zdravstvene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</si>
  <si>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</si>
  <si>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</si>
  <si>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</si>
  <si>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</si>
  <si>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</si>
  <si>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</si>
  <si>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Članarine</t>
  </si>
  <si>
    <t>Pristojbe i naknade</t>
  </si>
  <si>
    <t>Zatezne kamate</t>
  </si>
  <si>
    <t>Naknade građanima i kućanstvima</t>
  </si>
  <si>
    <t>Postrojenja i oprema</t>
  </si>
  <si>
    <t>Plaće za zaposlene</t>
  </si>
  <si>
    <t>Naknada za prijevoz</t>
  </si>
  <si>
    <t>Naknade građanima u novcu</t>
  </si>
  <si>
    <t>Doprinosi na plaće</t>
  </si>
  <si>
    <t>Naknada troškova zaposlenim</t>
  </si>
  <si>
    <t>57/Pomoći iz proračuna</t>
  </si>
  <si>
    <t>prihodi po posebnim propisima</t>
  </si>
  <si>
    <t>Ostali nespomenuti prihodi</t>
  </si>
  <si>
    <t>Prihodi od prodaje proiz.i robe te pruženih usluga</t>
  </si>
  <si>
    <t>Prihodi od pruženih usluga</t>
  </si>
  <si>
    <t>Donacije od pravnih i fizičkih osoba</t>
  </si>
  <si>
    <t>Tekuće donacije</t>
  </si>
  <si>
    <t>Prihodi za financiranje rashoda poslovanja</t>
  </si>
  <si>
    <t>Prihodi za financiranje rashoda za nabavu nefinancijske imovine</t>
  </si>
  <si>
    <t>Plaće za redovan rad</t>
  </si>
  <si>
    <t>Doprinosi za zdravstveno osig</t>
  </si>
  <si>
    <t>Doprinos za zapošljavanje</t>
  </si>
  <si>
    <t>Naknade troškova zaposlenima</t>
  </si>
  <si>
    <t>Naknada za prijevoz na rad</t>
  </si>
  <si>
    <t>Ostale naknade tr.zaposlenim</t>
  </si>
  <si>
    <t>Stručno usavršavanje zaposl.</t>
  </si>
  <si>
    <t>Rashodi za materijal i energiju</t>
  </si>
  <si>
    <t>Materijal i sirovine</t>
  </si>
  <si>
    <t>Materijal i dijelovi za tek.inv.odr</t>
  </si>
  <si>
    <t>Sitan materijal</t>
  </si>
  <si>
    <t>Službena i radna odjeća</t>
  </si>
  <si>
    <t>Usluge telefona,pošte i prij</t>
  </si>
  <si>
    <t>Usluge tekućeg i inv.održavanja</t>
  </si>
  <si>
    <t>Usluge promidžbe i informiranja</t>
  </si>
  <si>
    <t>Intelektualne i osobne usluge</t>
  </si>
  <si>
    <t>Naknade za rad povjerenstva</t>
  </si>
  <si>
    <t>Troškovi sudskih postupaka</t>
  </si>
  <si>
    <t>Ostali financijski rashodi</t>
  </si>
  <si>
    <t>Bankarske usluge i us.pl.prometa</t>
  </si>
  <si>
    <t xml:space="preserve">Ostale naknade građanima </t>
  </si>
  <si>
    <t>Nakn.građ.i kućan. U novcu</t>
  </si>
  <si>
    <t>Ostali rashodi</t>
  </si>
  <si>
    <t>Ostale te.donacije u naravi</t>
  </si>
  <si>
    <t>Uredska oprema i namještaj</t>
  </si>
  <si>
    <t>Komunikacijska oprema</t>
  </si>
  <si>
    <t>Oprema za održavanje i zaštitu</t>
  </si>
  <si>
    <t>Sportska i glazbena oprema</t>
  </si>
  <si>
    <t>uređaji,strojevi i oprema</t>
  </si>
  <si>
    <t>Prihodi od financijske imovine</t>
  </si>
  <si>
    <t>Kamate na oročena srestva</t>
  </si>
  <si>
    <t>Stručno usavršavanje zaposlenika</t>
  </si>
  <si>
    <t>Uredski materijal i ostali mat.  trošk.</t>
  </si>
  <si>
    <t>Materijal za tekuće održavanje</t>
  </si>
  <si>
    <t>Ostali nespomenuti rashodi poslovanja</t>
  </si>
  <si>
    <t xml:space="preserve">Ostali nespomenuti rashodi </t>
  </si>
  <si>
    <t>Financijski rashodi škola</t>
  </si>
  <si>
    <t>Bankarske usluge</t>
  </si>
  <si>
    <t>Rashodi za nabavu proizv.dug.imovine</t>
  </si>
  <si>
    <t>Kapitalni projekt 1012-04</t>
  </si>
  <si>
    <t>Kapitalni projekt 1012-03</t>
  </si>
  <si>
    <t>Dodatna ulaganja na građ.objektima</t>
  </si>
  <si>
    <t>Izvor financiranja 57</t>
  </si>
  <si>
    <t>Plaće bruto</t>
  </si>
  <si>
    <t>Doprinos za zdravstveno osiguranj</t>
  </si>
  <si>
    <t>Doprinos za zapošljavanje/presude</t>
  </si>
  <si>
    <t>Izvor financiranja 926103</t>
  </si>
  <si>
    <t>Naknade za prijevoz</t>
  </si>
  <si>
    <t>Naknade za rad povjerenstva/mentori</t>
  </si>
  <si>
    <t>Pristojbe</t>
  </si>
  <si>
    <t>Izvor finaciranja  57</t>
  </si>
  <si>
    <t>Namirnice/ PDV shema</t>
  </si>
  <si>
    <t>Materijal za psihologa</t>
  </si>
  <si>
    <t>Usluge cateringa/prehrana 1,33</t>
  </si>
  <si>
    <t>Izvor financiranja 31</t>
  </si>
  <si>
    <t>Izvor financiranja 41</t>
  </si>
  <si>
    <t>Prihodi za posebne namjene</t>
  </si>
  <si>
    <t xml:space="preserve">Vlastiti prihodi </t>
  </si>
  <si>
    <t>Izvor finaciranja 9231</t>
  </si>
  <si>
    <t>Knjige,umjetnička djela</t>
  </si>
  <si>
    <t>Knjige/ udžbenici i lektira</t>
  </si>
  <si>
    <t>Izvor financiranja  11</t>
  </si>
  <si>
    <t>Doprinosi za plaće</t>
  </si>
  <si>
    <t>Dopr.za obvezno zdravstveno osig</t>
  </si>
  <si>
    <t>Materijalni rashodi prijevoz</t>
  </si>
  <si>
    <t>Naknade troškova zaposlenim</t>
  </si>
  <si>
    <t>Izvor finaciranja 11</t>
  </si>
  <si>
    <t>Izvor financiranja  57</t>
  </si>
  <si>
    <t>Doprinos za zdravstveno osiguranje</t>
  </si>
  <si>
    <t>Doprinosa za zdravstveno osiguranje</t>
  </si>
  <si>
    <t>Intel.usluge/edukacije</t>
  </si>
  <si>
    <t>Reprezentaciaja/edukacije</t>
  </si>
  <si>
    <t>Rashodi za usluge/ edukacije</t>
  </si>
  <si>
    <t>Uređaji , strojevi i oprema</t>
  </si>
  <si>
    <t>Knjige i umjetnička djela</t>
  </si>
  <si>
    <t xml:space="preserve">Knjige </t>
  </si>
  <si>
    <t xml:space="preserve">Pomoći </t>
  </si>
  <si>
    <t>Ostale naknade građ.i kućan.iz prorač</t>
  </si>
  <si>
    <t>Skupina,podskupina ,odjeljak</t>
  </si>
  <si>
    <t>Prihodi iz nadležnog proračuna</t>
  </si>
  <si>
    <t>INDEKS IZVRŠENJE 2023 U ODNOSU 2022</t>
  </si>
  <si>
    <t>INDEKS IZVRŠENJE 2023 U ODNOSU PLAN  2023</t>
  </si>
  <si>
    <t>INDEKS  U ODNOSU NA OSTVARENO PRETHODNE GODINE</t>
  </si>
  <si>
    <t xml:space="preserve">INDEKS U ODNOSU NA PLANIRANO </t>
  </si>
  <si>
    <t>41/Ostali prihodi za posebne namjene</t>
  </si>
  <si>
    <t>Tekuće donacije u naravi</t>
  </si>
  <si>
    <t>Ostale tekuće donacije u naravi</t>
  </si>
  <si>
    <t>Višak vlastiti</t>
  </si>
  <si>
    <t>Rashodi za nabavu proiz.dug.imovine</t>
  </si>
  <si>
    <t xml:space="preserve"> Prihodi za posebne namjene</t>
  </si>
  <si>
    <t>Vlastiti prihodi od najma</t>
  </si>
  <si>
    <t>Izvor  financiranja 11</t>
  </si>
  <si>
    <t>Izvor financiranja 63</t>
  </si>
  <si>
    <t>Izvor finaciranja 9261</t>
  </si>
  <si>
    <t>Namirnice</t>
  </si>
  <si>
    <t>Loko vožnja</t>
  </si>
  <si>
    <t>Višak prihoda od donacija</t>
  </si>
  <si>
    <t>Višak od donacija</t>
  </si>
  <si>
    <t>Naknada građanima u novcu/TUR</t>
  </si>
  <si>
    <t>Indeks</t>
  </si>
  <si>
    <t>Pomoći pr.korisnicima iz proračuna koji im nije nadležan</t>
  </si>
  <si>
    <t>Tekuće pomoći iz proračuna</t>
  </si>
  <si>
    <t>Kapitalne pomoći</t>
  </si>
  <si>
    <t>Prijenosi između proračunskih  korisnika istog proračuna</t>
  </si>
  <si>
    <t>Tekući prijenosi</t>
  </si>
  <si>
    <t>Tekući prijenosi temeljem prijenosa iz EU sredstava</t>
  </si>
  <si>
    <t>IZVRŠENJE  FINANCIJSKOG PLANA  OSNOVNE ŠKOLE STANOVI ZADAR
01.01.2024- 30.06.2024. GODINE</t>
  </si>
  <si>
    <t>Plan 2024.</t>
  </si>
  <si>
    <t>IZVRŠENJE1.-6  2024</t>
  </si>
  <si>
    <t>Izvršenje 2023.*</t>
  </si>
  <si>
    <t>Izvršenje 2023.</t>
  </si>
  <si>
    <t>Izvršenje za 1. -6. 2024</t>
  </si>
  <si>
    <t>Izvršenje 1.-6.2024</t>
  </si>
  <si>
    <t xml:space="preserve"> IZVRŠENJE FINANCIJSKI PLAN PRORAČUNSKOG KORISNIKA JEDINICE LOKALNE I PODRUČNE (REGIONALNE) SAMOUPRAVE 
ZA 1.-6. 2024. GODINU</t>
  </si>
  <si>
    <t>Izvršenje  1-6 2024</t>
  </si>
  <si>
    <t>Izvršenje 1. -6  2024</t>
  </si>
  <si>
    <t>Izvršenje 1-6/2023</t>
  </si>
  <si>
    <t>Indeks izvršeno 2024 /2023</t>
  </si>
  <si>
    <t>Usluge prijevoza</t>
  </si>
  <si>
    <t>Izvor financiranja 41/9241</t>
  </si>
  <si>
    <t>PROGRAM  OSNOVNO OBRAZOVANJE</t>
  </si>
  <si>
    <t>Izvršenje1-6/ 2023.*</t>
  </si>
  <si>
    <t>izvršenje 1-6/2024</t>
  </si>
  <si>
    <t>Indeks izvršenje2024/  planirano  2024</t>
  </si>
  <si>
    <t>Izvršenje stem 960,00/uključeno u opće troškove</t>
  </si>
  <si>
    <t>IZVRŠENJE FINANCIJSKOG  PLANA  -OSNOVNE ŠKOLE STANOVI
ZA  RAZDOBLJE 1.1.-30.06.2024</t>
  </si>
  <si>
    <t>IZVRŠENJE  FINANCIJSKOG PLANA  OŠ STANOVI,ZADAR
ZA RAZDOBLJE 1.01.2024-30.06.2024.GODINE</t>
  </si>
  <si>
    <t>IZVRŠENJE FINANCIJSKOG PLANA - OSNOVNE ŠKOLE STANOVI ZADAR
ZA RAZDOBLJE 1.1.-30.06.2024.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</si>
</sst>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/>
    <xf numFmtId="4" fontId="3" fillId="2" borderId="4" xfId="0" applyNumberFormat="1" applyFont="1" applyFill="1" applyBorder="1" applyAlignment="1"/>
    <xf numFmtId="4" fontId="6" fillId="2" borderId="4" xfId="0" applyNumberFormat="1" applyFont="1" applyFill="1" applyBorder="1" applyAlignment="1"/>
    <xf numFmtId="4" fontId="0" fillId="0" borderId="0" xfId="0" applyNumberFormat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4" fontId="3" fillId="7" borderId="4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0" fillId="2" borderId="0" xfId="0" applyNumberFormat="1" applyFill="1"/>
    <xf numFmtId="4" fontId="7" fillId="2" borderId="3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4" fontId="0" fillId="2" borderId="0" xfId="0" applyNumberFormat="1" applyFill="1" applyBorder="1"/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Fill="1" applyBorder="1" applyAlignment="1" applyProtection="1">
      <alignment horizontal="left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2" fillId="0" borderId="0" xfId="0" quotePrefix="1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Alignment="1">
      <alignment wrapText="1"/>
    </xf>
    <xf numFmtId="4" fontId="19" fillId="0" borderId="0" xfId="0" quotePrefix="1" applyNumberFormat="1" applyFont="1" applyFill="1" applyBorder="1" applyAlignment="1" applyProtection="1">
      <alignment horizontal="center" vertical="center" wrapText="1"/>
    </xf>
    <xf numFmtId="4" fontId="20" fillId="0" borderId="0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/>
    <xf numFmtId="4" fontId="9" fillId="0" borderId="1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left" wrapText="1"/>
    </xf>
    <xf numFmtId="4" fontId="9" fillId="0" borderId="2" xfId="0" quotePrefix="1" applyNumberFormat="1" applyFont="1" applyBorder="1" applyAlignment="1">
      <alignment horizontal="center" wrapText="1"/>
    </xf>
    <xf numFmtId="4" fontId="9" fillId="0" borderId="2" xfId="0" quotePrefix="1" applyNumberFormat="1" applyFont="1" applyFill="1" applyBorder="1" applyAlignment="1" applyProtection="1">
      <alignment horizontal="left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/>
    <xf numFmtId="4" fontId="3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0" fontId="7" fillId="8" borderId="3" xfId="0" quotePrefix="1" applyFont="1" applyFill="1" applyBorder="1" applyAlignment="1">
      <alignment horizontal="left" vertical="center"/>
    </xf>
    <xf numFmtId="4" fontId="3" fillId="4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7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left"/>
    </xf>
    <xf numFmtId="0" fontId="7" fillId="2" borderId="3" xfId="0" applyNumberFormat="1" applyFont="1" applyFill="1" applyBorder="1" applyAlignment="1" applyProtection="1">
      <alignment horizontal="right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2" borderId="6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29" fillId="2" borderId="3" xfId="0" applyNumberFormat="1" applyFont="1" applyFill="1" applyBorder="1" applyAlignment="1">
      <alignment horizontal="right"/>
    </xf>
    <xf numFmtId="0" fontId="30" fillId="2" borderId="6" xfId="0" applyNumberFormat="1" applyFont="1" applyFill="1" applyBorder="1" applyAlignment="1" applyProtection="1">
      <alignment horizontal="center" vertical="center" wrapText="1"/>
    </xf>
    <xf numFmtId="0" fontId="27" fillId="2" borderId="0" xfId="0" applyFont="1" applyFill="1"/>
    <xf numFmtId="4" fontId="27" fillId="2" borderId="0" xfId="0" applyNumberFormat="1" applyFont="1" applyFill="1"/>
    <xf numFmtId="0" fontId="7" fillId="9" borderId="3" xfId="0" quotePrefix="1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/>
    </xf>
    <xf numFmtId="0" fontId="3" fillId="7" borderId="4" xfId="0" applyNumberFormat="1" applyFont="1" applyFill="1" applyBorder="1" applyAlignment="1" applyProtection="1">
      <alignment horizontal="right" vertical="center" wrapText="1"/>
    </xf>
    <xf numFmtId="0" fontId="6" fillId="7" borderId="4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0" fontId="3" fillId="7" borderId="3" xfId="0" applyNumberFormat="1" applyFont="1" applyFill="1" applyBorder="1" applyAlignment="1" applyProtection="1">
      <alignment horizontal="right" vertical="center" wrapText="1"/>
    </xf>
    <xf numFmtId="0" fontId="6" fillId="6" borderId="4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4" fontId="9" fillId="3" borderId="1" xfId="0" quotePrefix="1" applyNumberFormat="1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applyNumberFormat="1" applyFont="1" applyFill="1" applyBorder="1" applyAlignment="1" applyProtection="1">
      <alignment horizontal="left" vertical="center" wrapText="1"/>
    </xf>
    <xf numFmtId="4" fontId="9" fillId="4" borderId="2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 applyProtection="1">
      <alignment horizontal="left" vertical="center" wrapText="1"/>
    </xf>
    <xf numFmtId="4" fontId="9" fillId="3" borderId="2" xfId="0" applyNumberFormat="1" applyFont="1" applyFill="1" applyBorder="1" applyAlignment="1" applyProtection="1">
      <alignment horizontal="left" vertical="center" wrapText="1"/>
    </xf>
    <xf numFmtId="4" fontId="9" fillId="3" borderId="4" xfId="0" applyNumberFormat="1" applyFont="1" applyFill="1" applyBorder="1" applyAlignment="1" applyProtection="1">
      <alignment horizontal="left" vertical="center" wrapText="1"/>
    </xf>
    <xf numFmtId="4" fontId="17" fillId="0" borderId="0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4" xfId="0" applyNumberFormat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4" fontId="7" fillId="3" borderId="2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left" vertical="center" wrapText="1"/>
    </xf>
    <xf numFmtId="4" fontId="7" fillId="0" borderId="2" xfId="0" applyNumberFormat="1" applyFont="1" applyFill="1" applyBorder="1" applyAlignment="1" applyProtection="1">
      <alignment vertical="center" wrapText="1"/>
    </xf>
    <xf numFmtId="4" fontId="9" fillId="0" borderId="1" xfId="0" quotePrefix="1" applyNumberFormat="1" applyFont="1" applyFill="1" applyBorder="1" applyAlignment="1">
      <alignment horizontal="left" vertical="center"/>
    </xf>
    <xf numFmtId="4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24" fillId="2" borderId="6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center" vertical="center" wrapText="1"/>
    </xf>
    <xf numFmtId="0" fontId="3" fillId="7" borderId="2" xfId="0" applyNumberFormat="1" applyFont="1" applyFill="1" applyBorder="1" applyAlignment="1" applyProtection="1">
      <alignment horizontal="center" vertical="center" wrapText="1"/>
    </xf>
    <xf numFmtId="0" fontId="3" fillId="7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3" fillId="8" borderId="4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vertical="center" wrapText="1"/>
    </xf>
    <xf numFmtId="0" fontId="3" fillId="8" borderId="2" xfId="0" applyNumberFormat="1" applyFont="1" applyFill="1" applyBorder="1" applyAlignment="1" applyProtection="1">
      <alignment vertical="center" wrapText="1"/>
    </xf>
    <xf numFmtId="0" fontId="3" fillId="8" borderId="4" xfId="0" applyNumberFormat="1" applyFont="1" applyFill="1" applyBorder="1" applyAlignment="1" applyProtection="1">
      <alignment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F11" sqref="F1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51" t="s">
        <v>252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x14ac:dyDescent="0.25">
      <c r="A3" s="251" t="s">
        <v>16</v>
      </c>
      <c r="B3" s="251"/>
      <c r="C3" s="251"/>
      <c r="D3" s="251"/>
      <c r="E3" s="251"/>
      <c r="F3" s="251"/>
      <c r="G3" s="251"/>
      <c r="H3" s="251"/>
      <c r="I3" s="252"/>
      <c r="J3" s="252"/>
    </row>
    <row r="4" spans="1:10" ht="18" x14ac:dyDescent="0.25">
      <c r="A4" s="19"/>
      <c r="B4" s="19"/>
      <c r="C4" s="19"/>
      <c r="D4" s="19"/>
      <c r="E4" s="19"/>
      <c r="F4" s="19"/>
      <c r="G4" s="19"/>
      <c r="H4" s="19"/>
      <c r="I4" s="5"/>
      <c r="J4" s="5"/>
    </row>
    <row r="5" spans="1:10" ht="15.75" x14ac:dyDescent="0.25">
      <c r="A5" s="251" t="s">
        <v>20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8" t="s">
        <v>26</v>
      </c>
    </row>
    <row r="7" spans="1:10" ht="25.5" x14ac:dyDescent="0.25">
      <c r="A7" s="24"/>
      <c r="B7" s="25"/>
      <c r="C7" s="25"/>
      <c r="D7" s="26"/>
      <c r="E7" s="27"/>
      <c r="F7" s="3" t="s">
        <v>267</v>
      </c>
      <c r="G7" s="3" t="s">
        <v>253</v>
      </c>
      <c r="H7" s="3" t="s">
        <v>254</v>
      </c>
      <c r="I7" s="3" t="s">
        <v>226</v>
      </c>
      <c r="J7" s="3" t="s">
        <v>227</v>
      </c>
    </row>
    <row r="8" spans="1:10" x14ac:dyDescent="0.25">
      <c r="A8" s="243" t="s">
        <v>0</v>
      </c>
      <c r="B8" s="237"/>
      <c r="C8" s="237"/>
      <c r="D8" s="237"/>
      <c r="E8" s="254"/>
      <c r="F8" s="61">
        <v>902863.03</v>
      </c>
      <c r="G8" s="61">
        <v>2449382.9700000002</v>
      </c>
      <c r="H8" s="61">
        <v>1230039.08</v>
      </c>
      <c r="I8" s="61">
        <f>H8/F8*100</f>
        <v>136.2376173493337</v>
      </c>
      <c r="J8" s="61">
        <f>H8/G8*100</f>
        <v>50.218324168392506</v>
      </c>
    </row>
    <row r="9" spans="1:10" x14ac:dyDescent="0.25">
      <c r="A9" s="255" t="s">
        <v>28</v>
      </c>
      <c r="B9" s="256"/>
      <c r="C9" s="256"/>
      <c r="D9" s="256"/>
      <c r="E9" s="250"/>
      <c r="F9" s="62">
        <v>902863.03</v>
      </c>
      <c r="G9" s="61">
        <v>2449382.9700000002</v>
      </c>
      <c r="H9" s="61">
        <v>1230039.08</v>
      </c>
      <c r="I9" s="61">
        <f t="shared" ref="I9:I13" si="0">H9/F9*100</f>
        <v>136.2376173493337</v>
      </c>
      <c r="J9" s="61">
        <f t="shared" ref="J9:J13" si="1">H9/G9*100</f>
        <v>50.218324168392506</v>
      </c>
    </row>
    <row r="10" spans="1:10" x14ac:dyDescent="0.25">
      <c r="A10" s="257" t="s">
        <v>29</v>
      </c>
      <c r="B10" s="250"/>
      <c r="C10" s="250"/>
      <c r="D10" s="250"/>
      <c r="E10" s="250"/>
      <c r="F10" s="62"/>
      <c r="G10" s="62"/>
      <c r="H10" s="62"/>
      <c r="I10" s="61"/>
      <c r="J10" s="61"/>
    </row>
    <row r="11" spans="1:10" x14ac:dyDescent="0.25">
      <c r="A11" s="89" t="s">
        <v>1</v>
      </c>
      <c r="B11" s="90"/>
      <c r="C11" s="90"/>
      <c r="D11" s="90"/>
      <c r="E11" s="90"/>
      <c r="F11" s="61">
        <v>903788.73</v>
      </c>
      <c r="G11" s="61">
        <v>2456382.9700000002</v>
      </c>
      <c r="H11" s="61">
        <v>1187125.98</v>
      </c>
      <c r="I11" s="61">
        <f t="shared" si="0"/>
        <v>131.34994281240927</v>
      </c>
      <c r="J11" s="61">
        <f t="shared" si="1"/>
        <v>48.32821243667879</v>
      </c>
    </row>
    <row r="12" spans="1:10" x14ac:dyDescent="0.25">
      <c r="A12" s="258" t="s">
        <v>30</v>
      </c>
      <c r="B12" s="256"/>
      <c r="C12" s="256"/>
      <c r="D12" s="256"/>
      <c r="E12" s="256"/>
      <c r="F12" s="62">
        <f>F11-F13</f>
        <v>901498.41999999993</v>
      </c>
      <c r="G12" s="62">
        <v>2375382.9700000002</v>
      </c>
      <c r="H12" s="62">
        <f>H11-H13</f>
        <v>1186375.18</v>
      </c>
      <c r="I12" s="61">
        <f t="shared" si="0"/>
        <v>131.60036154028978</v>
      </c>
      <c r="J12" s="61">
        <f t="shared" si="1"/>
        <v>49.944585567185399</v>
      </c>
    </row>
    <row r="13" spans="1:10" x14ac:dyDescent="0.25">
      <c r="A13" s="249" t="s">
        <v>31</v>
      </c>
      <c r="B13" s="250"/>
      <c r="C13" s="250"/>
      <c r="D13" s="250"/>
      <c r="E13" s="250"/>
      <c r="F13" s="63">
        <v>2290.31</v>
      </c>
      <c r="G13" s="63">
        <v>81000</v>
      </c>
      <c r="H13" s="63">
        <v>750.8</v>
      </c>
      <c r="I13" s="61">
        <f t="shared" si="0"/>
        <v>32.781588518584819</v>
      </c>
      <c r="J13" s="61">
        <f t="shared" si="1"/>
        <v>0.92691358024691362</v>
      </c>
    </row>
    <row r="14" spans="1:10" x14ac:dyDescent="0.25">
      <c r="A14" s="236" t="s">
        <v>49</v>
      </c>
      <c r="B14" s="237"/>
      <c r="C14" s="237"/>
      <c r="D14" s="237"/>
      <c r="E14" s="237"/>
      <c r="F14" s="61">
        <f>F8-F11</f>
        <v>-925.69999999995343</v>
      </c>
      <c r="G14" s="61">
        <f t="shared" ref="G14:H14" si="2">G8-G11</f>
        <v>-7000</v>
      </c>
      <c r="H14" s="61">
        <f t="shared" si="2"/>
        <v>42913.100000000093</v>
      </c>
      <c r="I14" s="61"/>
      <c r="J14" s="61"/>
    </row>
    <row r="15" spans="1:10" ht="18" x14ac:dyDescent="0.25">
      <c r="A15" s="92"/>
      <c r="B15" s="93"/>
      <c r="C15" s="93"/>
      <c r="D15" s="93"/>
      <c r="E15" s="93"/>
      <c r="F15" s="93"/>
      <c r="G15" s="93"/>
      <c r="H15" s="94"/>
      <c r="I15" s="94"/>
      <c r="J15" s="94"/>
    </row>
    <row r="16" spans="1:10" ht="15.75" x14ac:dyDescent="0.25">
      <c r="A16" s="238" t="s">
        <v>21</v>
      </c>
      <c r="B16" s="239"/>
      <c r="C16" s="239"/>
      <c r="D16" s="239"/>
      <c r="E16" s="239"/>
      <c r="F16" s="239"/>
      <c r="G16" s="239"/>
      <c r="H16" s="239"/>
      <c r="I16" s="239"/>
      <c r="J16" s="239"/>
    </row>
    <row r="17" spans="1:10" ht="18" x14ac:dyDescent="0.25">
      <c r="A17" s="92"/>
      <c r="B17" s="93"/>
      <c r="C17" s="93"/>
      <c r="D17" s="93"/>
      <c r="E17" s="93"/>
      <c r="F17" s="93"/>
      <c r="G17" s="93"/>
      <c r="H17" s="94"/>
      <c r="I17" s="94"/>
      <c r="J17" s="94"/>
    </row>
    <row r="18" spans="1:10" ht="25.5" x14ac:dyDescent="0.25">
      <c r="A18" s="95"/>
      <c r="B18" s="96"/>
      <c r="C18" s="96"/>
      <c r="D18" s="97"/>
      <c r="E18" s="98"/>
      <c r="F18" s="99" t="s">
        <v>255</v>
      </c>
      <c r="G18" s="99" t="s">
        <v>253</v>
      </c>
      <c r="H18" s="99" t="s">
        <v>268</v>
      </c>
      <c r="I18" s="3" t="s">
        <v>226</v>
      </c>
      <c r="J18" s="3" t="s">
        <v>227</v>
      </c>
    </row>
    <row r="19" spans="1:10" x14ac:dyDescent="0.25">
      <c r="A19" s="249" t="s">
        <v>32</v>
      </c>
      <c r="B19" s="250"/>
      <c r="C19" s="250"/>
      <c r="D19" s="250"/>
      <c r="E19" s="250"/>
      <c r="F19" s="63"/>
      <c r="G19" s="63"/>
      <c r="H19" s="63"/>
      <c r="I19" s="63"/>
      <c r="J19" s="91"/>
    </row>
    <row r="20" spans="1:10" x14ac:dyDescent="0.25">
      <c r="A20" s="249" t="s">
        <v>33</v>
      </c>
      <c r="B20" s="250"/>
      <c r="C20" s="250"/>
      <c r="D20" s="250"/>
      <c r="E20" s="250"/>
      <c r="F20" s="63"/>
      <c r="G20" s="63"/>
      <c r="H20" s="63"/>
      <c r="I20" s="63"/>
      <c r="J20" s="91"/>
    </row>
    <row r="21" spans="1:10" x14ac:dyDescent="0.25">
      <c r="A21" s="236" t="s">
        <v>2</v>
      </c>
      <c r="B21" s="237"/>
      <c r="C21" s="237"/>
      <c r="D21" s="237"/>
      <c r="E21" s="237"/>
      <c r="F21" s="61">
        <f>F19-F20</f>
        <v>0</v>
      </c>
      <c r="G21" s="61">
        <f t="shared" ref="G21:J21" si="3">G19-G20</f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</row>
    <row r="22" spans="1:10" x14ac:dyDescent="0.25">
      <c r="A22" s="236" t="s">
        <v>50</v>
      </c>
      <c r="B22" s="237"/>
      <c r="C22" s="237"/>
      <c r="D22" s="237"/>
      <c r="E22" s="237"/>
      <c r="F22" s="61">
        <f>F14+F21</f>
        <v>-925.69999999995343</v>
      </c>
      <c r="G22" s="61">
        <f t="shared" ref="G22:J22" si="4">G14+G21</f>
        <v>-7000</v>
      </c>
      <c r="H22" s="61">
        <f t="shared" si="4"/>
        <v>42913.100000000093</v>
      </c>
      <c r="I22" s="61">
        <f t="shared" si="4"/>
        <v>0</v>
      </c>
      <c r="J22" s="61">
        <f t="shared" si="4"/>
        <v>0</v>
      </c>
    </row>
    <row r="23" spans="1:10" ht="18" x14ac:dyDescent="0.25">
      <c r="A23" s="100"/>
      <c r="B23" s="93"/>
      <c r="C23" s="93"/>
      <c r="D23" s="93"/>
      <c r="E23" s="93"/>
      <c r="F23" s="93"/>
      <c r="G23" s="93"/>
      <c r="H23" s="94"/>
      <c r="I23" s="94"/>
      <c r="J23" s="94"/>
    </row>
    <row r="24" spans="1:10" ht="15.75" x14ac:dyDescent="0.25">
      <c r="A24" s="238" t="s">
        <v>51</v>
      </c>
      <c r="B24" s="239"/>
      <c r="C24" s="239"/>
      <c r="D24" s="239"/>
      <c r="E24" s="239"/>
      <c r="F24" s="239"/>
      <c r="G24" s="239"/>
      <c r="H24" s="239"/>
      <c r="I24" s="239"/>
      <c r="J24" s="239"/>
    </row>
    <row r="25" spans="1:10" ht="15.75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0" ht="25.5" x14ac:dyDescent="0.25">
      <c r="A26" s="95"/>
      <c r="B26" s="96"/>
      <c r="C26" s="96"/>
      <c r="D26" s="97"/>
      <c r="E26" s="98"/>
      <c r="F26" s="99" t="s">
        <v>27</v>
      </c>
      <c r="G26" s="99" t="s">
        <v>25</v>
      </c>
      <c r="H26" s="99" t="s">
        <v>34</v>
      </c>
      <c r="I26" s="99" t="s">
        <v>35</v>
      </c>
      <c r="J26" s="99" t="s">
        <v>36</v>
      </c>
    </row>
    <row r="27" spans="1:10" ht="15" customHeight="1" x14ac:dyDescent="0.25">
      <c r="A27" s="240" t="s">
        <v>52</v>
      </c>
      <c r="B27" s="241"/>
      <c r="C27" s="241"/>
      <c r="D27" s="241"/>
      <c r="E27" s="242"/>
      <c r="F27" s="103">
        <v>0</v>
      </c>
      <c r="G27" s="103">
        <v>0</v>
      </c>
      <c r="H27" s="103">
        <v>0</v>
      </c>
      <c r="I27" s="103">
        <v>0</v>
      </c>
      <c r="J27" s="104">
        <v>0</v>
      </c>
    </row>
    <row r="28" spans="1:10" ht="15" customHeight="1" x14ac:dyDescent="0.25">
      <c r="A28" s="236" t="s">
        <v>53</v>
      </c>
      <c r="B28" s="237"/>
      <c r="C28" s="237"/>
      <c r="D28" s="237"/>
      <c r="E28" s="237"/>
      <c r="F28" s="105">
        <f>F22+F27</f>
        <v>-925.69999999995343</v>
      </c>
      <c r="G28" s="105">
        <f t="shared" ref="G28:J28" si="5">G22+G27</f>
        <v>-7000</v>
      </c>
      <c r="H28" s="105">
        <f t="shared" si="5"/>
        <v>42913.100000000093</v>
      </c>
      <c r="I28" s="105">
        <f t="shared" si="5"/>
        <v>0</v>
      </c>
      <c r="J28" s="106">
        <f t="shared" si="5"/>
        <v>0</v>
      </c>
    </row>
    <row r="29" spans="1:10" ht="45" customHeight="1" x14ac:dyDescent="0.25">
      <c r="A29" s="243" t="s">
        <v>54</v>
      </c>
      <c r="B29" s="244"/>
      <c r="C29" s="244"/>
      <c r="D29" s="244"/>
      <c r="E29" s="245"/>
      <c r="F29" s="105">
        <f>F14+F21+F27-F28</f>
        <v>0</v>
      </c>
      <c r="G29" s="105">
        <f t="shared" ref="G29:J29" si="6">G14+G21+G27-G28</f>
        <v>0</v>
      </c>
      <c r="H29" s="105">
        <f t="shared" si="6"/>
        <v>0</v>
      </c>
      <c r="I29" s="105">
        <f t="shared" si="6"/>
        <v>0</v>
      </c>
      <c r="J29" s="106">
        <f t="shared" si="6"/>
        <v>0</v>
      </c>
    </row>
    <row r="30" spans="1:10" ht="15.75" x14ac:dyDescent="0.25">
      <c r="A30" s="107"/>
      <c r="B30" s="108"/>
      <c r="C30" s="108"/>
      <c r="D30" s="108"/>
      <c r="E30" s="108"/>
      <c r="F30" s="108"/>
      <c r="G30" s="108"/>
      <c r="H30" s="108"/>
      <c r="I30" s="108"/>
      <c r="J30" s="108"/>
    </row>
    <row r="31" spans="1:10" ht="15.75" x14ac:dyDescent="0.25">
      <c r="A31" s="246" t="s">
        <v>48</v>
      </c>
      <c r="B31" s="246"/>
      <c r="C31" s="246"/>
      <c r="D31" s="246"/>
      <c r="E31" s="246"/>
      <c r="F31" s="246"/>
      <c r="G31" s="246"/>
      <c r="H31" s="246"/>
      <c r="I31" s="246"/>
      <c r="J31" s="246"/>
    </row>
    <row r="32" spans="1:10" ht="18" x14ac:dyDescent="0.25">
      <c r="A32" s="109"/>
      <c r="B32" s="110"/>
      <c r="C32" s="110"/>
      <c r="D32" s="110"/>
      <c r="E32" s="110"/>
      <c r="F32" s="110"/>
      <c r="G32" s="110"/>
      <c r="H32" s="111"/>
      <c r="I32" s="111"/>
      <c r="J32" s="111"/>
    </row>
    <row r="33" spans="1:10" ht="25.5" x14ac:dyDescent="0.25">
      <c r="A33" s="112"/>
      <c r="B33" s="113"/>
      <c r="C33" s="113"/>
      <c r="D33" s="114"/>
      <c r="E33" s="115"/>
      <c r="F33" s="116" t="s">
        <v>27</v>
      </c>
      <c r="G33" s="116" t="s">
        <v>25</v>
      </c>
      <c r="H33" s="116" t="s">
        <v>34</v>
      </c>
      <c r="I33" s="116" t="s">
        <v>35</v>
      </c>
      <c r="J33" s="116" t="s">
        <v>36</v>
      </c>
    </row>
    <row r="34" spans="1:10" x14ac:dyDescent="0.25">
      <c r="A34" s="240" t="s">
        <v>52</v>
      </c>
      <c r="B34" s="241"/>
      <c r="C34" s="241"/>
      <c r="D34" s="241"/>
      <c r="E34" s="242"/>
      <c r="F34" s="103"/>
      <c r="G34" s="103"/>
      <c r="H34" s="103"/>
      <c r="I34" s="103"/>
      <c r="J34" s="104">
        <f>I37</f>
        <v>0</v>
      </c>
    </row>
    <row r="35" spans="1:10" ht="28.5" customHeight="1" x14ac:dyDescent="0.25">
      <c r="A35" s="240" t="s">
        <v>55</v>
      </c>
      <c r="B35" s="241"/>
      <c r="C35" s="241"/>
      <c r="D35" s="241"/>
      <c r="E35" s="242"/>
      <c r="F35" s="103"/>
      <c r="G35" s="103">
        <v>0</v>
      </c>
      <c r="H35" s="103">
        <v>0</v>
      </c>
      <c r="I35" s="103">
        <v>0</v>
      </c>
      <c r="J35" s="104">
        <v>0</v>
      </c>
    </row>
    <row r="36" spans="1:10" x14ac:dyDescent="0.25">
      <c r="A36" s="240" t="s">
        <v>56</v>
      </c>
      <c r="B36" s="247"/>
      <c r="C36" s="247"/>
      <c r="D36" s="247"/>
      <c r="E36" s="248"/>
      <c r="F36" s="103">
        <v>0</v>
      </c>
      <c r="G36" s="103">
        <v>0</v>
      </c>
      <c r="H36" s="103">
        <v>0</v>
      </c>
      <c r="I36" s="103">
        <v>0</v>
      </c>
      <c r="J36" s="104">
        <v>0</v>
      </c>
    </row>
    <row r="37" spans="1:10" ht="15" customHeight="1" x14ac:dyDescent="0.25">
      <c r="A37" s="236" t="s">
        <v>53</v>
      </c>
      <c r="B37" s="237"/>
      <c r="C37" s="237"/>
      <c r="D37" s="237"/>
      <c r="E37" s="237"/>
      <c r="F37" s="117"/>
      <c r="G37" s="117">
        <f t="shared" ref="G37:J37" si="7">G34-G35+G36</f>
        <v>0</v>
      </c>
      <c r="H37" s="117">
        <f t="shared" si="7"/>
        <v>0</v>
      </c>
      <c r="I37" s="117">
        <f t="shared" si="7"/>
        <v>0</v>
      </c>
      <c r="J37" s="118">
        <f t="shared" si="7"/>
        <v>0</v>
      </c>
    </row>
    <row r="38" spans="1:10" ht="17.25" customHeight="1" x14ac:dyDescent="0.25"/>
    <row r="39" spans="1:10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Normal="100"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  <col min="10" max="10" width="11.7109375" bestFit="1" customWidth="1"/>
  </cols>
  <sheetData>
    <row r="1" spans="1:8" ht="42" customHeight="1" x14ac:dyDescent="0.25">
      <c r="A1" s="251" t="s">
        <v>273</v>
      </c>
      <c r="B1" s="251"/>
      <c r="C1" s="251"/>
      <c r="D1" s="251"/>
      <c r="E1" s="251"/>
      <c r="F1" s="251"/>
      <c r="G1" s="251"/>
      <c r="H1" s="25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51" t="s">
        <v>16</v>
      </c>
      <c r="B3" s="251"/>
      <c r="C3" s="251"/>
      <c r="D3" s="251"/>
      <c r="E3" s="251"/>
      <c r="F3" s="251"/>
      <c r="G3" s="251"/>
      <c r="H3" s="25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51" t="s">
        <v>4</v>
      </c>
      <c r="B5" s="251"/>
      <c r="C5" s="251"/>
      <c r="D5" s="251"/>
      <c r="E5" s="251"/>
      <c r="F5" s="251"/>
      <c r="G5" s="251"/>
      <c r="H5" s="25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251" t="s">
        <v>37</v>
      </c>
      <c r="B7" s="251"/>
      <c r="C7" s="251"/>
      <c r="D7" s="251"/>
      <c r="E7" s="251"/>
      <c r="F7" s="251"/>
      <c r="G7" s="251"/>
      <c r="H7" s="25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63.75" x14ac:dyDescent="0.25">
      <c r="A9" s="18" t="s">
        <v>5</v>
      </c>
      <c r="B9" s="17" t="s">
        <v>224</v>
      </c>
      <c r="C9" s="17" t="s">
        <v>3</v>
      </c>
      <c r="D9" s="17" t="s">
        <v>256</v>
      </c>
      <c r="E9" s="18" t="s">
        <v>253</v>
      </c>
      <c r="F9" s="18" t="s">
        <v>257</v>
      </c>
      <c r="G9" s="18" t="s">
        <v>228</v>
      </c>
      <c r="H9" s="18" t="s">
        <v>229</v>
      </c>
    </row>
    <row r="10" spans="1:8" x14ac:dyDescent="0.25">
      <c r="A10" s="31"/>
      <c r="B10" s="32"/>
      <c r="C10" s="30" t="s">
        <v>0</v>
      </c>
      <c r="D10" s="34"/>
      <c r="E10" s="59"/>
      <c r="F10" s="59"/>
      <c r="G10" s="59"/>
      <c r="H10" s="59"/>
    </row>
    <row r="11" spans="1:8" ht="15.75" customHeight="1" x14ac:dyDescent="0.25">
      <c r="A11" s="9">
        <v>6</v>
      </c>
      <c r="B11" s="9"/>
      <c r="C11" s="9" t="s">
        <v>7</v>
      </c>
      <c r="D11" s="35">
        <f>SUM(D12,D19,D22,D25,D31)</f>
        <v>902863.03</v>
      </c>
      <c r="E11" s="35">
        <v>2449382.9700000002</v>
      </c>
      <c r="F11" s="35">
        <f t="shared" ref="F11" si="0">SUM(F12,F19,F22,F25,F31)</f>
        <v>1230039.0799999998</v>
      </c>
      <c r="G11" s="56">
        <f>F11/D11*100</f>
        <v>136.23761734933368</v>
      </c>
      <c r="H11" s="56">
        <f>F11/E11*100</f>
        <v>50.218324168392492</v>
      </c>
    </row>
    <row r="12" spans="1:8" ht="38.25" x14ac:dyDescent="0.25">
      <c r="A12" s="9"/>
      <c r="B12" s="14">
        <v>63</v>
      </c>
      <c r="C12" s="14" t="s">
        <v>23</v>
      </c>
      <c r="D12" s="35">
        <f>SUM(D13,D16)</f>
        <v>764234.24000000011</v>
      </c>
      <c r="E12" s="35">
        <v>1955568.17</v>
      </c>
      <c r="F12" s="35">
        <f t="shared" ref="F12" si="1">SUM(F13,F16)</f>
        <v>943785.54999999993</v>
      </c>
      <c r="G12" s="56">
        <f t="shared" ref="G12:G34" si="2">F12/D12*100</f>
        <v>123.49427709493884</v>
      </c>
      <c r="H12" s="56">
        <f t="shared" ref="H12:H34" si="3">F12/E12*100</f>
        <v>48.261449765773186</v>
      </c>
    </row>
    <row r="13" spans="1:8" ht="38.25" x14ac:dyDescent="0.25">
      <c r="A13" s="9"/>
      <c r="B13" s="165">
        <v>636</v>
      </c>
      <c r="C13" s="14" t="s">
        <v>246</v>
      </c>
      <c r="D13" s="35">
        <f>SUM(D14,D15)</f>
        <v>727977.69000000006</v>
      </c>
      <c r="E13" s="35"/>
      <c r="F13" s="35">
        <v>940707.07</v>
      </c>
      <c r="G13" s="56">
        <f t="shared" si="2"/>
        <v>129.22196420607338</v>
      </c>
      <c r="H13" s="56" t="e">
        <f t="shared" si="3"/>
        <v>#DIV/0!</v>
      </c>
    </row>
    <row r="14" spans="1:8" x14ac:dyDescent="0.25">
      <c r="A14" s="9"/>
      <c r="B14" s="164">
        <v>6361</v>
      </c>
      <c r="C14" s="14" t="s">
        <v>247</v>
      </c>
      <c r="D14" s="35">
        <v>726907.38</v>
      </c>
      <c r="E14" s="56"/>
      <c r="F14" s="56">
        <v>940707.07</v>
      </c>
      <c r="G14" s="56">
        <f t="shared" si="2"/>
        <v>129.41223268361918</v>
      </c>
      <c r="H14" s="56" t="e">
        <f t="shared" si="3"/>
        <v>#DIV/0!</v>
      </c>
    </row>
    <row r="15" spans="1:8" x14ac:dyDescent="0.25">
      <c r="A15" s="9"/>
      <c r="B15" s="164">
        <v>6362</v>
      </c>
      <c r="C15" s="14" t="s">
        <v>248</v>
      </c>
      <c r="D15" s="35">
        <v>1070.31</v>
      </c>
      <c r="E15" s="56"/>
      <c r="F15" s="56"/>
      <c r="G15" s="56">
        <f t="shared" si="2"/>
        <v>0</v>
      </c>
      <c r="H15" s="56" t="e">
        <f t="shared" si="3"/>
        <v>#DIV/0!</v>
      </c>
    </row>
    <row r="16" spans="1:8" ht="38.25" x14ac:dyDescent="0.25">
      <c r="A16" s="9"/>
      <c r="B16" s="14">
        <v>639</v>
      </c>
      <c r="C16" s="14" t="s">
        <v>249</v>
      </c>
      <c r="D16" s="35">
        <v>36256.550000000003</v>
      </c>
      <c r="E16" s="35"/>
      <c r="F16" s="35">
        <f t="shared" ref="F16" si="4">SUM(F17,F18)</f>
        <v>3078.48</v>
      </c>
      <c r="G16" s="56">
        <f t="shared" si="2"/>
        <v>8.4908244165536981</v>
      </c>
      <c r="H16" s="56" t="e">
        <f t="shared" si="3"/>
        <v>#DIV/0!</v>
      </c>
    </row>
    <row r="17" spans="1:8" x14ac:dyDescent="0.25">
      <c r="A17" s="9"/>
      <c r="B17" s="164">
        <v>6391</v>
      </c>
      <c r="C17" s="14" t="s">
        <v>250</v>
      </c>
      <c r="D17" s="35">
        <v>5133.67</v>
      </c>
      <c r="E17" s="56"/>
      <c r="F17" s="56"/>
      <c r="G17" s="56">
        <f t="shared" si="2"/>
        <v>0</v>
      </c>
      <c r="H17" s="56"/>
    </row>
    <row r="18" spans="1:8" ht="25.5" x14ac:dyDescent="0.25">
      <c r="A18" s="9"/>
      <c r="B18" s="164">
        <v>6393</v>
      </c>
      <c r="C18" s="14" t="s">
        <v>251</v>
      </c>
      <c r="D18" s="35">
        <v>31122.880000000001</v>
      </c>
      <c r="E18" s="56"/>
      <c r="F18" s="56">
        <v>3078.48</v>
      </c>
      <c r="G18" s="56">
        <f t="shared" si="2"/>
        <v>9.8913725207949899</v>
      </c>
      <c r="H18" s="56"/>
    </row>
    <row r="19" spans="1:8" x14ac:dyDescent="0.25">
      <c r="A19" s="10"/>
      <c r="B19" s="22">
        <v>64</v>
      </c>
      <c r="C19" s="11" t="s">
        <v>57</v>
      </c>
      <c r="D19" s="35">
        <v>55.32</v>
      </c>
      <c r="E19" s="56">
        <v>100</v>
      </c>
      <c r="F19" s="56">
        <v>3215.87</v>
      </c>
      <c r="G19" s="56">
        <f t="shared" si="2"/>
        <v>5813.2140274764997</v>
      </c>
      <c r="H19" s="56">
        <f t="shared" si="3"/>
        <v>3215.8699999999994</v>
      </c>
    </row>
    <row r="20" spans="1:8" x14ac:dyDescent="0.25">
      <c r="A20" s="10"/>
      <c r="B20" s="166">
        <v>641</v>
      </c>
      <c r="C20" s="11" t="s">
        <v>175</v>
      </c>
      <c r="D20" s="35">
        <v>403.82</v>
      </c>
      <c r="E20" s="56"/>
      <c r="F20" s="56">
        <v>3215.87</v>
      </c>
      <c r="G20" s="56">
        <f t="shared" si="2"/>
        <v>796.36224060224845</v>
      </c>
      <c r="H20" s="56" t="e">
        <f t="shared" si="3"/>
        <v>#DIV/0!</v>
      </c>
    </row>
    <row r="21" spans="1:8" x14ac:dyDescent="0.25">
      <c r="A21" s="10"/>
      <c r="B21" s="167">
        <v>6413</v>
      </c>
      <c r="C21" s="11" t="s">
        <v>176</v>
      </c>
      <c r="D21" s="35">
        <v>403.82</v>
      </c>
      <c r="E21" s="56"/>
      <c r="F21" s="56">
        <v>3215.87</v>
      </c>
      <c r="G21" s="56">
        <f t="shared" si="2"/>
        <v>796.36224060224845</v>
      </c>
      <c r="H21" s="56" t="e">
        <f t="shared" si="3"/>
        <v>#DIV/0!</v>
      </c>
    </row>
    <row r="22" spans="1:8" x14ac:dyDescent="0.25">
      <c r="A22" s="10"/>
      <c r="B22" s="22">
        <v>65</v>
      </c>
      <c r="C22" s="11" t="s">
        <v>138</v>
      </c>
      <c r="D22" s="35">
        <v>18836.82</v>
      </c>
      <c r="E22" s="56">
        <v>62500</v>
      </c>
      <c r="F22" s="56">
        <v>33110.21</v>
      </c>
      <c r="G22" s="56">
        <f t="shared" si="2"/>
        <v>175.77388327753835</v>
      </c>
      <c r="H22" s="56">
        <f t="shared" si="3"/>
        <v>52.976336000000003</v>
      </c>
    </row>
    <row r="23" spans="1:8" x14ac:dyDescent="0.25">
      <c r="A23" s="10"/>
      <c r="B23" s="166">
        <v>652</v>
      </c>
      <c r="C23" s="11" t="s">
        <v>138</v>
      </c>
      <c r="D23" s="35">
        <v>18836.82</v>
      </c>
      <c r="E23" s="56"/>
      <c r="F23" s="56"/>
      <c r="G23" s="56">
        <f t="shared" si="2"/>
        <v>0</v>
      </c>
      <c r="H23" s="56" t="e">
        <f t="shared" si="3"/>
        <v>#DIV/0!</v>
      </c>
    </row>
    <row r="24" spans="1:8" x14ac:dyDescent="0.25">
      <c r="A24" s="10"/>
      <c r="B24" s="167">
        <v>6526</v>
      </c>
      <c r="C24" s="11" t="s">
        <v>139</v>
      </c>
      <c r="D24" s="35">
        <v>18836.82</v>
      </c>
      <c r="E24" s="56">
        <v>62500</v>
      </c>
      <c r="F24" s="56">
        <v>33110.21</v>
      </c>
      <c r="G24" s="56">
        <f t="shared" si="2"/>
        <v>175.77388327753835</v>
      </c>
      <c r="H24" s="56">
        <f t="shared" si="3"/>
        <v>52.976336000000003</v>
      </c>
    </row>
    <row r="25" spans="1:8" ht="36.75" customHeight="1" x14ac:dyDescent="0.25">
      <c r="A25" s="10"/>
      <c r="B25" s="22">
        <v>66</v>
      </c>
      <c r="C25" s="16" t="s">
        <v>140</v>
      </c>
      <c r="D25" s="35">
        <v>4726.79</v>
      </c>
      <c r="E25" s="56">
        <v>7200</v>
      </c>
      <c r="F25" s="56">
        <v>5241</v>
      </c>
      <c r="G25" s="56">
        <f t="shared" si="2"/>
        <v>110.87863010626661</v>
      </c>
      <c r="H25" s="56">
        <f t="shared" si="3"/>
        <v>72.791666666666671</v>
      </c>
    </row>
    <row r="26" spans="1:8" ht="29.25" customHeight="1" x14ac:dyDescent="0.25">
      <c r="A26" s="10"/>
      <c r="B26" s="166">
        <v>661</v>
      </c>
      <c r="C26" s="16" t="s">
        <v>58</v>
      </c>
      <c r="D26" s="35">
        <v>3689.09</v>
      </c>
      <c r="E26" s="56"/>
      <c r="F26" s="56">
        <v>3981</v>
      </c>
      <c r="G26" s="56">
        <f t="shared" si="2"/>
        <v>107.91279150142718</v>
      </c>
      <c r="H26" s="56"/>
    </row>
    <row r="27" spans="1:8" ht="29.25" customHeight="1" x14ac:dyDescent="0.25">
      <c r="A27" s="10"/>
      <c r="B27" s="167">
        <v>6615</v>
      </c>
      <c r="C27" s="16" t="s">
        <v>141</v>
      </c>
      <c r="D27" s="35">
        <v>3689.09</v>
      </c>
      <c r="E27" s="56">
        <v>6000</v>
      </c>
      <c r="F27" s="56">
        <v>3981</v>
      </c>
      <c r="G27" s="56">
        <f t="shared" si="2"/>
        <v>107.91279150142718</v>
      </c>
      <c r="H27" s="56">
        <f t="shared" si="3"/>
        <v>66.349999999999994</v>
      </c>
    </row>
    <row r="28" spans="1:8" ht="29.25" customHeight="1" x14ac:dyDescent="0.25">
      <c r="A28" s="10"/>
      <c r="B28" s="166">
        <v>663</v>
      </c>
      <c r="C28" s="16" t="s">
        <v>142</v>
      </c>
      <c r="D28" s="35">
        <v>1037.7</v>
      </c>
      <c r="E28" s="56">
        <v>1200</v>
      </c>
      <c r="F28" s="56">
        <v>1260</v>
      </c>
      <c r="G28" s="56">
        <f t="shared" si="2"/>
        <v>121.42237640936686</v>
      </c>
      <c r="H28" s="56">
        <f t="shared" si="3"/>
        <v>105</v>
      </c>
    </row>
    <row r="29" spans="1:8" ht="29.25" customHeight="1" x14ac:dyDescent="0.25">
      <c r="A29" s="10"/>
      <c r="B29" s="167">
        <v>6631</v>
      </c>
      <c r="C29" s="16" t="s">
        <v>143</v>
      </c>
      <c r="D29" s="35">
        <v>1037.7</v>
      </c>
      <c r="E29" s="56"/>
      <c r="F29" s="56">
        <v>1260</v>
      </c>
      <c r="G29" s="56">
        <f t="shared" si="2"/>
        <v>121.42237640936686</v>
      </c>
      <c r="H29" s="56"/>
    </row>
    <row r="30" spans="1:8" x14ac:dyDescent="0.25">
      <c r="A30" s="10"/>
      <c r="B30" s="22"/>
      <c r="C30" s="11"/>
      <c r="D30" s="35"/>
      <c r="E30" s="56"/>
      <c r="F30" s="56"/>
      <c r="G30" s="56"/>
      <c r="H30" s="56"/>
    </row>
    <row r="31" spans="1:8" ht="38.25" x14ac:dyDescent="0.25">
      <c r="A31" s="10"/>
      <c r="B31" s="10">
        <v>67</v>
      </c>
      <c r="C31" s="14" t="s">
        <v>24</v>
      </c>
      <c r="D31" s="35">
        <v>115009.86</v>
      </c>
      <c r="E31" s="56">
        <v>424014.8</v>
      </c>
      <c r="F31" s="56">
        <v>244686.45</v>
      </c>
      <c r="G31" s="56">
        <f t="shared" si="2"/>
        <v>212.75258486533244</v>
      </c>
      <c r="H31" s="56">
        <f t="shared" si="3"/>
        <v>57.707054093394859</v>
      </c>
    </row>
    <row r="32" spans="1:8" ht="25.5" x14ac:dyDescent="0.25">
      <c r="A32" s="10"/>
      <c r="B32" s="10">
        <v>671</v>
      </c>
      <c r="C32" s="14" t="s">
        <v>225</v>
      </c>
      <c r="D32" s="35">
        <v>115009.86</v>
      </c>
      <c r="E32" s="56"/>
      <c r="F32" s="56">
        <v>244686.45</v>
      </c>
      <c r="G32" s="56">
        <f t="shared" si="2"/>
        <v>212.75258486533244</v>
      </c>
      <c r="H32" s="56" t="e">
        <f t="shared" si="3"/>
        <v>#DIV/0!</v>
      </c>
    </row>
    <row r="33" spans="1:12" ht="25.5" x14ac:dyDescent="0.25">
      <c r="A33" s="10"/>
      <c r="B33" s="10">
        <v>6711</v>
      </c>
      <c r="C33" s="14" t="s">
        <v>144</v>
      </c>
      <c r="D33" s="35">
        <v>115009.86</v>
      </c>
      <c r="E33" s="56"/>
      <c r="F33" s="56">
        <v>244686.45</v>
      </c>
      <c r="G33" s="56">
        <f t="shared" si="2"/>
        <v>212.75258486533244</v>
      </c>
      <c r="H33" s="56" t="e">
        <f t="shared" si="3"/>
        <v>#DIV/0!</v>
      </c>
    </row>
    <row r="34" spans="1:12" ht="38.25" x14ac:dyDescent="0.25">
      <c r="A34" s="10"/>
      <c r="B34" s="10">
        <v>6712</v>
      </c>
      <c r="C34" s="14" t="s">
        <v>145</v>
      </c>
      <c r="D34" s="35">
        <v>0</v>
      </c>
      <c r="E34" s="56"/>
      <c r="F34" s="56">
        <v>0</v>
      </c>
      <c r="G34" s="56" t="e">
        <f t="shared" si="2"/>
        <v>#DIV/0!</v>
      </c>
      <c r="H34" s="56" t="e">
        <f t="shared" si="3"/>
        <v>#DIV/0!</v>
      </c>
    </row>
    <row r="35" spans="1:12" ht="25.5" x14ac:dyDescent="0.25">
      <c r="A35" s="12">
        <v>7</v>
      </c>
      <c r="B35" s="13"/>
      <c r="C35" s="20" t="s">
        <v>8</v>
      </c>
      <c r="D35" s="35"/>
      <c r="E35" s="8"/>
      <c r="F35" s="56"/>
      <c r="G35" s="56"/>
      <c r="H35" s="56"/>
    </row>
    <row r="36" spans="1:12" ht="38.25" x14ac:dyDescent="0.25">
      <c r="A36" s="14"/>
      <c r="B36" s="14">
        <v>72</v>
      </c>
      <c r="C36" s="21" t="s">
        <v>22</v>
      </c>
      <c r="D36" s="35"/>
      <c r="E36" s="8"/>
      <c r="F36" s="56"/>
      <c r="G36" s="56"/>
      <c r="H36" s="56"/>
    </row>
    <row r="39" spans="1:12" ht="15.75" x14ac:dyDescent="0.25">
      <c r="A39" s="251" t="s">
        <v>38</v>
      </c>
      <c r="B39" s="259"/>
      <c r="C39" s="259"/>
      <c r="D39" s="259"/>
      <c r="E39" s="259"/>
      <c r="F39" s="259"/>
      <c r="G39" s="259"/>
      <c r="H39" s="259"/>
    </row>
    <row r="40" spans="1:12" ht="18" x14ac:dyDescent="0.25">
      <c r="A40" s="4"/>
      <c r="B40" s="4"/>
      <c r="C40" s="4"/>
      <c r="D40" s="4"/>
      <c r="E40" s="4"/>
      <c r="F40" s="4"/>
      <c r="G40" s="5"/>
      <c r="H40" s="5"/>
    </row>
    <row r="41" spans="1:12" ht="38.25" x14ac:dyDescent="0.25">
      <c r="A41" s="18" t="s">
        <v>5</v>
      </c>
      <c r="B41" s="17" t="s">
        <v>6</v>
      </c>
      <c r="C41" s="17" t="s">
        <v>9</v>
      </c>
      <c r="D41" s="17" t="s">
        <v>256</v>
      </c>
      <c r="E41" s="64" t="s">
        <v>253</v>
      </c>
      <c r="F41" s="18" t="s">
        <v>258</v>
      </c>
      <c r="G41" s="18" t="s">
        <v>228</v>
      </c>
      <c r="H41" s="18" t="s">
        <v>229</v>
      </c>
      <c r="J41" s="216"/>
      <c r="K41" s="217"/>
      <c r="L41" s="217"/>
    </row>
    <row r="42" spans="1:12" x14ac:dyDescent="0.25">
      <c r="A42" s="31"/>
      <c r="B42" s="32"/>
      <c r="C42" s="30" t="s">
        <v>1</v>
      </c>
      <c r="D42" s="34">
        <f>SUM(D43,D93)</f>
        <v>903788.73</v>
      </c>
      <c r="E42" s="34">
        <v>2456382.9700000002</v>
      </c>
      <c r="F42" s="34">
        <f>SUM(F43,F93)</f>
        <v>1187126</v>
      </c>
      <c r="G42" s="34">
        <f>F42/D42*100</f>
        <v>131.34994502531583</v>
      </c>
      <c r="H42" s="34">
        <f>F42/E42*100</f>
        <v>48.328213250884076</v>
      </c>
      <c r="J42" s="218"/>
      <c r="K42" s="217"/>
      <c r="L42" s="217"/>
    </row>
    <row r="43" spans="1:12" ht="15.75" customHeight="1" x14ac:dyDescent="0.25">
      <c r="A43" s="9">
        <v>3</v>
      </c>
      <c r="B43" s="9"/>
      <c r="C43" s="9" t="s">
        <v>10</v>
      </c>
      <c r="D43" s="35">
        <f>SUM(D44,D82,D52,D86)</f>
        <v>901498.41999999993</v>
      </c>
      <c r="E43" s="35">
        <v>2375382.9700000002</v>
      </c>
      <c r="F43" s="35">
        <f>SUM(F44,F52,F82,F86,F90)</f>
        <v>1186375.2</v>
      </c>
      <c r="G43" s="34">
        <f t="shared" ref="G43:G102" si="5">F43/D43*100</f>
        <v>131.60036375881836</v>
      </c>
      <c r="H43" s="34">
        <f t="shared" ref="H43:H103" si="6">F43/E43*100</f>
        <v>49.944586409154894</v>
      </c>
      <c r="J43" s="218"/>
      <c r="K43" s="217"/>
      <c r="L43" s="217"/>
    </row>
    <row r="44" spans="1:12" ht="15.75" customHeight="1" x14ac:dyDescent="0.25">
      <c r="A44" s="9"/>
      <c r="B44" s="14">
        <v>31</v>
      </c>
      <c r="C44" s="14" t="s">
        <v>11</v>
      </c>
      <c r="D44" s="126">
        <v>733226.58</v>
      </c>
      <c r="E44" s="56">
        <v>1906480.45</v>
      </c>
      <c r="F44" s="56">
        <v>1006151.99</v>
      </c>
      <c r="G44" s="34">
        <f t="shared" si="5"/>
        <v>137.22251994738107</v>
      </c>
      <c r="H44" s="34">
        <f t="shared" si="6"/>
        <v>52.775363628827144</v>
      </c>
      <c r="J44" s="44"/>
    </row>
    <row r="45" spans="1:12" ht="15.75" customHeight="1" x14ac:dyDescent="0.25">
      <c r="A45" s="9"/>
      <c r="B45" s="14">
        <v>311</v>
      </c>
      <c r="C45" s="14" t="s">
        <v>110</v>
      </c>
      <c r="D45" s="35">
        <v>607848.19999999995</v>
      </c>
      <c r="E45" s="56"/>
      <c r="F45" s="56">
        <v>834741.1</v>
      </c>
      <c r="G45" s="34">
        <f t="shared" si="5"/>
        <v>137.32723071319452</v>
      </c>
      <c r="H45" s="34"/>
      <c r="J45" s="44"/>
    </row>
    <row r="46" spans="1:12" ht="15.75" customHeight="1" x14ac:dyDescent="0.25">
      <c r="A46" s="9"/>
      <c r="B46" s="14">
        <v>3111</v>
      </c>
      <c r="C46" s="14" t="s">
        <v>146</v>
      </c>
      <c r="D46" s="35">
        <v>607848.19999999995</v>
      </c>
      <c r="E46" s="56"/>
      <c r="F46" s="171">
        <v>834741.1</v>
      </c>
      <c r="G46" s="34">
        <f t="shared" si="5"/>
        <v>137.32723071319452</v>
      </c>
      <c r="H46" s="34"/>
      <c r="J46" s="44"/>
    </row>
    <row r="47" spans="1:12" ht="15.75" customHeight="1" x14ac:dyDescent="0.25">
      <c r="A47" s="9"/>
      <c r="B47" s="14">
        <v>312</v>
      </c>
      <c r="C47" s="14" t="s">
        <v>111</v>
      </c>
      <c r="D47" s="35">
        <v>25009.439999999999</v>
      </c>
      <c r="E47" s="56"/>
      <c r="F47" s="56">
        <v>33678.370000000003</v>
      </c>
      <c r="G47" s="34">
        <f t="shared" si="5"/>
        <v>134.66263139038702</v>
      </c>
      <c r="H47" s="34"/>
      <c r="J47" s="44"/>
    </row>
    <row r="48" spans="1:12" ht="15.75" customHeight="1" x14ac:dyDescent="0.25">
      <c r="A48" s="9"/>
      <c r="B48" s="14">
        <v>3121</v>
      </c>
      <c r="C48" s="14" t="s">
        <v>111</v>
      </c>
      <c r="D48" s="35">
        <v>25009.439999999999</v>
      </c>
      <c r="E48" s="56"/>
      <c r="F48" s="56">
        <v>33678.370000000003</v>
      </c>
      <c r="G48" s="34">
        <f t="shared" si="5"/>
        <v>134.66263139038702</v>
      </c>
      <c r="H48" s="34"/>
      <c r="J48" s="44"/>
    </row>
    <row r="49" spans="1:10" ht="15.75" customHeight="1" x14ac:dyDescent="0.25">
      <c r="A49" s="9"/>
      <c r="B49" s="14">
        <v>313</v>
      </c>
      <c r="C49" s="14" t="s">
        <v>135</v>
      </c>
      <c r="D49" s="35">
        <v>100364.18</v>
      </c>
      <c r="E49" s="56"/>
      <c r="F49" s="171">
        <v>137732.51999999999</v>
      </c>
      <c r="G49" s="34">
        <f t="shared" si="5"/>
        <v>137.2327457863951</v>
      </c>
      <c r="H49" s="34"/>
      <c r="J49" s="44"/>
    </row>
    <row r="50" spans="1:10" ht="15.75" customHeight="1" x14ac:dyDescent="0.25">
      <c r="A50" s="9"/>
      <c r="B50" s="14">
        <v>3132</v>
      </c>
      <c r="C50" s="14" t="s">
        <v>147</v>
      </c>
      <c r="D50" s="35">
        <v>100364.18</v>
      </c>
      <c r="E50" s="56"/>
      <c r="F50" s="56">
        <v>137732.51999999999</v>
      </c>
      <c r="G50" s="34">
        <f t="shared" si="5"/>
        <v>137.2327457863951</v>
      </c>
      <c r="H50" s="34"/>
      <c r="J50" s="44"/>
    </row>
    <row r="51" spans="1:10" ht="15.75" customHeight="1" x14ac:dyDescent="0.25">
      <c r="A51" s="9"/>
      <c r="B51" s="14">
        <v>3133</v>
      </c>
      <c r="C51" s="14" t="s">
        <v>148</v>
      </c>
      <c r="D51" s="35">
        <v>4.76</v>
      </c>
      <c r="E51" s="56"/>
      <c r="F51" s="56"/>
      <c r="G51" s="34">
        <f t="shared" si="5"/>
        <v>0</v>
      </c>
      <c r="H51" s="34"/>
      <c r="J51" s="44"/>
    </row>
    <row r="52" spans="1:10" x14ac:dyDescent="0.25">
      <c r="A52" s="10"/>
      <c r="B52" s="10">
        <v>32</v>
      </c>
      <c r="C52" s="10" t="s">
        <v>19</v>
      </c>
      <c r="D52" s="35">
        <v>165895.51999999999</v>
      </c>
      <c r="E52" s="172">
        <v>403134.8</v>
      </c>
      <c r="F52" s="172">
        <v>179698.28</v>
      </c>
      <c r="G52" s="34">
        <f t="shared" si="5"/>
        <v>108.32015234648892</v>
      </c>
      <c r="H52" s="34">
        <f t="shared" si="6"/>
        <v>44.575233891988489</v>
      </c>
      <c r="J52" s="44"/>
    </row>
    <row r="53" spans="1:10" x14ac:dyDescent="0.25">
      <c r="A53" s="10"/>
      <c r="B53" s="125">
        <v>321</v>
      </c>
      <c r="C53" s="10" t="s">
        <v>149</v>
      </c>
      <c r="D53" s="126">
        <v>17008.59</v>
      </c>
      <c r="E53" s="56"/>
      <c r="F53" s="56">
        <v>22347.16</v>
      </c>
      <c r="G53" s="34">
        <f t="shared" si="5"/>
        <v>131.38749302558296</v>
      </c>
      <c r="H53" s="34"/>
      <c r="J53" s="44"/>
    </row>
    <row r="54" spans="1:10" x14ac:dyDescent="0.25">
      <c r="A54" s="10"/>
      <c r="B54" s="10">
        <v>3211</v>
      </c>
      <c r="C54" s="10" t="s">
        <v>113</v>
      </c>
      <c r="D54" s="35">
        <v>4697.3999999999996</v>
      </c>
      <c r="E54" s="56"/>
      <c r="F54" s="56">
        <v>4472.5</v>
      </c>
      <c r="G54" s="34">
        <f t="shared" si="5"/>
        <v>95.212245071741819</v>
      </c>
      <c r="H54" s="34"/>
      <c r="J54" s="44"/>
    </row>
    <row r="55" spans="1:10" x14ac:dyDescent="0.25">
      <c r="A55" s="10"/>
      <c r="B55" s="10">
        <v>3212</v>
      </c>
      <c r="C55" s="10" t="s">
        <v>150</v>
      </c>
      <c r="D55" s="35">
        <v>12276.19</v>
      </c>
      <c r="E55" s="56"/>
      <c r="F55" s="56">
        <v>17357.16</v>
      </c>
      <c r="G55" s="34">
        <f t="shared" si="5"/>
        <v>141.38881851779746</v>
      </c>
      <c r="H55" s="34"/>
      <c r="J55" s="44"/>
    </row>
    <row r="56" spans="1:10" x14ac:dyDescent="0.25">
      <c r="A56" s="10"/>
      <c r="B56" s="10">
        <v>3213</v>
      </c>
      <c r="C56" s="10" t="s">
        <v>152</v>
      </c>
      <c r="D56" s="35">
        <v>35</v>
      </c>
      <c r="E56" s="56"/>
      <c r="F56" s="56">
        <v>106</v>
      </c>
      <c r="G56" s="34">
        <f t="shared" si="5"/>
        <v>302.85714285714283</v>
      </c>
      <c r="H56" s="34"/>
      <c r="J56" s="44"/>
    </row>
    <row r="57" spans="1:10" x14ac:dyDescent="0.25">
      <c r="A57" s="10"/>
      <c r="B57" s="10">
        <v>3214</v>
      </c>
      <c r="C57" s="10" t="s">
        <v>151</v>
      </c>
      <c r="D57" s="35"/>
      <c r="E57" s="56"/>
      <c r="F57" s="56">
        <v>411.5</v>
      </c>
      <c r="G57" s="34"/>
      <c r="H57" s="34"/>
      <c r="J57" s="44"/>
    </row>
    <row r="58" spans="1:10" x14ac:dyDescent="0.25">
      <c r="A58" s="10"/>
      <c r="B58" s="125">
        <v>322</v>
      </c>
      <c r="C58" s="10" t="s">
        <v>153</v>
      </c>
      <c r="D58" s="126">
        <v>35588.83</v>
      </c>
      <c r="E58" s="35"/>
      <c r="F58" s="172">
        <v>92294.54</v>
      </c>
      <c r="G58" s="34">
        <f t="shared" si="5"/>
        <v>259.33569605969058</v>
      </c>
      <c r="H58" s="34"/>
      <c r="J58" s="44"/>
    </row>
    <row r="59" spans="1:10" x14ac:dyDescent="0.25">
      <c r="A59" s="10"/>
      <c r="B59" s="10">
        <v>3221</v>
      </c>
      <c r="C59" s="10" t="s">
        <v>114</v>
      </c>
      <c r="D59" s="35">
        <v>5829.04</v>
      </c>
      <c r="E59" s="56"/>
      <c r="F59" s="56">
        <v>7199.83</v>
      </c>
      <c r="G59" s="34">
        <f t="shared" si="5"/>
        <v>123.51656533494366</v>
      </c>
      <c r="H59" s="34"/>
      <c r="J59" s="44"/>
    </row>
    <row r="60" spans="1:10" x14ac:dyDescent="0.25">
      <c r="A60" s="10"/>
      <c r="B60" s="10">
        <v>3222</v>
      </c>
      <c r="C60" s="10" t="s">
        <v>154</v>
      </c>
      <c r="D60" s="35">
        <v>5326.87</v>
      </c>
      <c r="E60" s="56"/>
      <c r="F60" s="56">
        <v>57370.54</v>
      </c>
      <c r="G60" s="34">
        <f t="shared" si="5"/>
        <v>1077.0028177898091</v>
      </c>
      <c r="H60" s="34"/>
      <c r="J60" s="44"/>
    </row>
    <row r="61" spans="1:10" x14ac:dyDescent="0.25">
      <c r="A61" s="10"/>
      <c r="B61" s="10">
        <v>3223</v>
      </c>
      <c r="C61" s="10" t="s">
        <v>115</v>
      </c>
      <c r="D61" s="35">
        <v>24303.15</v>
      </c>
      <c r="E61" s="56"/>
      <c r="F61" s="56">
        <v>26185.18</v>
      </c>
      <c r="G61" s="34">
        <f t="shared" si="5"/>
        <v>107.74397557518263</v>
      </c>
      <c r="H61" s="34"/>
      <c r="J61" s="44"/>
    </row>
    <row r="62" spans="1:10" x14ac:dyDescent="0.25">
      <c r="A62" s="10"/>
      <c r="B62" s="10">
        <v>3224</v>
      </c>
      <c r="C62" s="10" t="s">
        <v>155</v>
      </c>
      <c r="D62" s="35">
        <v>622.77</v>
      </c>
      <c r="E62" s="56"/>
      <c r="F62" s="56"/>
      <c r="G62" s="34">
        <f t="shared" si="5"/>
        <v>0</v>
      </c>
      <c r="H62" s="34"/>
      <c r="J62" s="44"/>
    </row>
    <row r="63" spans="1:10" x14ac:dyDescent="0.25">
      <c r="A63" s="10"/>
      <c r="B63" s="10">
        <v>3225</v>
      </c>
      <c r="C63" s="10" t="s">
        <v>156</v>
      </c>
      <c r="D63" s="35">
        <v>129.77000000000001</v>
      </c>
      <c r="E63" s="56"/>
      <c r="F63" s="56">
        <v>538.17999999999995</v>
      </c>
      <c r="G63" s="34">
        <f t="shared" si="5"/>
        <v>414.71834784618932</v>
      </c>
      <c r="H63" s="34"/>
      <c r="J63" s="44"/>
    </row>
    <row r="64" spans="1:10" x14ac:dyDescent="0.25">
      <c r="A64" s="10"/>
      <c r="B64" s="10">
        <v>3227</v>
      </c>
      <c r="C64" s="10" t="s">
        <v>157</v>
      </c>
      <c r="D64" s="35">
        <v>0</v>
      </c>
      <c r="E64" s="56"/>
      <c r="F64" s="56">
        <v>1000.81</v>
      </c>
      <c r="G64" s="34"/>
      <c r="H64" s="34"/>
      <c r="J64" s="44"/>
    </row>
    <row r="65" spans="1:10" x14ac:dyDescent="0.25">
      <c r="A65" s="10"/>
      <c r="B65" s="219">
        <v>323</v>
      </c>
      <c r="C65" s="10" t="s">
        <v>117</v>
      </c>
      <c r="D65" s="126">
        <f>SUM(D66:D73)</f>
        <v>122937.22</v>
      </c>
      <c r="E65" s="35"/>
      <c r="F65" s="172">
        <f t="shared" ref="F65" si="7">SUM(F66:F73)</f>
        <v>60525</v>
      </c>
      <c r="G65" s="34">
        <f t="shared" si="5"/>
        <v>49.232445633633162</v>
      </c>
      <c r="H65" s="34"/>
      <c r="J65" s="44"/>
    </row>
    <row r="66" spans="1:10" x14ac:dyDescent="0.25">
      <c r="A66" s="10"/>
      <c r="B66" s="10">
        <v>3231</v>
      </c>
      <c r="C66" s="10" t="s">
        <v>158</v>
      </c>
      <c r="D66" s="35">
        <v>1285.92</v>
      </c>
      <c r="E66" s="56"/>
      <c r="F66" s="56">
        <v>2704.56</v>
      </c>
      <c r="G66" s="34">
        <f t="shared" si="5"/>
        <v>210.32101530421795</v>
      </c>
      <c r="H66" s="34"/>
      <c r="J66" s="44"/>
    </row>
    <row r="67" spans="1:10" x14ac:dyDescent="0.25">
      <c r="A67" s="10"/>
      <c r="B67" s="10">
        <v>3232</v>
      </c>
      <c r="C67" s="10" t="s">
        <v>159</v>
      </c>
      <c r="D67" s="35">
        <v>15140</v>
      </c>
      <c r="E67" s="56"/>
      <c r="F67" s="56">
        <v>1838.95</v>
      </c>
      <c r="G67" s="34">
        <f t="shared" si="5"/>
        <v>12.146301188903568</v>
      </c>
      <c r="H67" s="34"/>
      <c r="J67" s="44"/>
    </row>
    <row r="68" spans="1:10" x14ac:dyDescent="0.25">
      <c r="A68" s="10"/>
      <c r="B68" s="10">
        <v>3233</v>
      </c>
      <c r="C68" s="10" t="s">
        <v>160</v>
      </c>
      <c r="D68" s="35">
        <v>248.86</v>
      </c>
      <c r="E68" s="56"/>
      <c r="F68" s="56">
        <v>1178.8499999999999</v>
      </c>
      <c r="G68" s="34">
        <f t="shared" si="5"/>
        <v>473.70007232982391</v>
      </c>
      <c r="H68" s="34"/>
      <c r="J68" s="44"/>
    </row>
    <row r="69" spans="1:10" x14ac:dyDescent="0.25">
      <c r="A69" s="10"/>
      <c r="B69" s="10">
        <v>3234</v>
      </c>
      <c r="C69" s="10" t="s">
        <v>119</v>
      </c>
      <c r="D69" s="35">
        <v>5514.18</v>
      </c>
      <c r="E69" s="56"/>
      <c r="F69" s="56">
        <v>5577.49</v>
      </c>
      <c r="G69" s="34">
        <f t="shared" si="5"/>
        <v>101.14813081908822</v>
      </c>
      <c r="H69" s="34"/>
      <c r="J69" s="44"/>
    </row>
    <row r="70" spans="1:10" x14ac:dyDescent="0.25">
      <c r="A70" s="10"/>
      <c r="B70" s="10">
        <v>3236</v>
      </c>
      <c r="C70" s="10" t="s">
        <v>120</v>
      </c>
      <c r="D70" s="35">
        <v>350.05</v>
      </c>
      <c r="E70" s="56"/>
      <c r="F70" s="56">
        <v>405.49</v>
      </c>
      <c r="G70" s="34">
        <f t="shared" si="5"/>
        <v>115.83773746607626</v>
      </c>
      <c r="H70" s="34"/>
      <c r="J70" s="44"/>
    </row>
    <row r="71" spans="1:10" x14ac:dyDescent="0.25">
      <c r="A71" s="10"/>
      <c r="B71" s="10">
        <v>3237</v>
      </c>
      <c r="C71" s="10" t="s">
        <v>161</v>
      </c>
      <c r="D71" s="35">
        <v>2780.26</v>
      </c>
      <c r="E71" s="56"/>
      <c r="F71" s="56">
        <v>850</v>
      </c>
      <c r="G71" s="34">
        <f t="shared" si="5"/>
        <v>30.572680252925981</v>
      </c>
      <c r="H71" s="34"/>
      <c r="J71" s="44"/>
    </row>
    <row r="72" spans="1:10" x14ac:dyDescent="0.25">
      <c r="A72" s="10"/>
      <c r="B72" s="10">
        <v>3238</v>
      </c>
      <c r="C72" s="10" t="s">
        <v>122</v>
      </c>
      <c r="D72" s="35">
        <v>1120.32</v>
      </c>
      <c r="E72" s="56"/>
      <c r="F72" s="56">
        <v>1448.72</v>
      </c>
      <c r="G72" s="34">
        <f t="shared" si="5"/>
        <v>129.31305341331048</v>
      </c>
      <c r="H72" s="34"/>
      <c r="J72" s="44"/>
    </row>
    <row r="73" spans="1:10" x14ac:dyDescent="0.25">
      <c r="A73" s="10"/>
      <c r="B73" s="10">
        <v>3239</v>
      </c>
      <c r="C73" s="10" t="s">
        <v>123</v>
      </c>
      <c r="D73" s="35">
        <v>96497.63</v>
      </c>
      <c r="E73" s="56"/>
      <c r="F73" s="56">
        <v>46520.94</v>
      </c>
      <c r="G73" s="34">
        <f t="shared" si="5"/>
        <v>48.209411982449723</v>
      </c>
      <c r="H73" s="34"/>
      <c r="J73" s="44"/>
    </row>
    <row r="74" spans="1:10" x14ac:dyDescent="0.25">
      <c r="A74" s="10"/>
      <c r="B74" s="219">
        <v>329</v>
      </c>
      <c r="C74" s="10" t="s">
        <v>124</v>
      </c>
      <c r="D74" s="126">
        <v>3990.89</v>
      </c>
      <c r="E74" s="35"/>
      <c r="F74" s="172">
        <v>4531.5600000000004</v>
      </c>
      <c r="G74" s="34">
        <f t="shared" si="5"/>
        <v>113.54760466963512</v>
      </c>
      <c r="H74" s="34"/>
      <c r="J74" s="44"/>
    </row>
    <row r="75" spans="1:10" x14ac:dyDescent="0.25">
      <c r="A75" s="10"/>
      <c r="B75" s="10">
        <v>3291</v>
      </c>
      <c r="C75" s="10" t="s">
        <v>162</v>
      </c>
      <c r="D75" s="35">
        <v>0</v>
      </c>
      <c r="E75" s="56"/>
      <c r="F75" s="56">
        <v>825.62</v>
      </c>
      <c r="G75" s="34"/>
      <c r="H75" s="34"/>
      <c r="J75" s="44"/>
    </row>
    <row r="76" spans="1:10" x14ac:dyDescent="0.25">
      <c r="A76" s="10"/>
      <c r="B76" s="10">
        <v>3292</v>
      </c>
      <c r="C76" s="10" t="s">
        <v>125</v>
      </c>
      <c r="D76" s="35">
        <v>1004.72</v>
      </c>
      <c r="E76" s="56"/>
      <c r="F76" s="56"/>
      <c r="G76" s="34">
        <f t="shared" si="5"/>
        <v>0</v>
      </c>
      <c r="H76" s="34"/>
      <c r="J76" s="44"/>
    </row>
    <row r="77" spans="1:10" x14ac:dyDescent="0.25">
      <c r="A77" s="10"/>
      <c r="B77" s="10">
        <v>3293</v>
      </c>
      <c r="C77" s="10" t="s">
        <v>126</v>
      </c>
      <c r="D77" s="35">
        <v>74.69</v>
      </c>
      <c r="E77" s="56"/>
      <c r="F77" s="56">
        <v>952.64</v>
      </c>
      <c r="G77" s="34">
        <f t="shared" si="5"/>
        <v>1275.4585620565003</v>
      </c>
      <c r="H77" s="34"/>
      <c r="J77" s="44"/>
    </row>
    <row r="78" spans="1:10" x14ac:dyDescent="0.25">
      <c r="A78" s="10"/>
      <c r="B78" s="10">
        <v>3294</v>
      </c>
      <c r="C78" s="10" t="s">
        <v>127</v>
      </c>
      <c r="D78" s="35">
        <v>108.09</v>
      </c>
      <c r="E78" s="56"/>
      <c r="F78" s="56">
        <v>108.09</v>
      </c>
      <c r="G78" s="34">
        <f t="shared" si="5"/>
        <v>100</v>
      </c>
      <c r="H78" s="34"/>
      <c r="J78" s="44"/>
    </row>
    <row r="79" spans="1:10" x14ac:dyDescent="0.25">
      <c r="A79" s="10"/>
      <c r="B79" s="10">
        <v>3295</v>
      </c>
      <c r="C79" s="10" t="s">
        <v>128</v>
      </c>
      <c r="D79" s="35">
        <v>610.52</v>
      </c>
      <c r="E79" s="56"/>
      <c r="F79" s="56"/>
      <c r="G79" s="34">
        <f t="shared" si="5"/>
        <v>0</v>
      </c>
      <c r="H79" s="34"/>
      <c r="J79" s="44"/>
    </row>
    <row r="80" spans="1:10" x14ac:dyDescent="0.25">
      <c r="A80" s="10"/>
      <c r="B80" s="10">
        <v>3296</v>
      </c>
      <c r="C80" s="10" t="s">
        <v>163</v>
      </c>
      <c r="D80" s="35">
        <v>345.29</v>
      </c>
      <c r="E80" s="56"/>
      <c r="F80" s="56"/>
      <c r="G80" s="34">
        <f t="shared" si="5"/>
        <v>0</v>
      </c>
      <c r="H80" s="34"/>
      <c r="J80" s="44"/>
    </row>
    <row r="81" spans="1:10" x14ac:dyDescent="0.25">
      <c r="A81" s="10"/>
      <c r="B81" s="10">
        <v>3299</v>
      </c>
      <c r="C81" s="10" t="s">
        <v>124</v>
      </c>
      <c r="D81" s="35">
        <v>2458.13</v>
      </c>
      <c r="E81" s="56"/>
      <c r="F81" s="56">
        <v>1640.52</v>
      </c>
      <c r="G81" s="34">
        <f t="shared" si="5"/>
        <v>66.73853701797708</v>
      </c>
      <c r="H81" s="34"/>
      <c r="J81" s="44"/>
    </row>
    <row r="82" spans="1:10" x14ac:dyDescent="0.25">
      <c r="A82" s="10"/>
      <c r="B82" s="219">
        <v>34</v>
      </c>
      <c r="C82" s="10" t="s">
        <v>59</v>
      </c>
      <c r="D82" s="126">
        <v>372.25</v>
      </c>
      <c r="E82" s="56">
        <v>635</v>
      </c>
      <c r="F82" s="171">
        <v>41.29</v>
      </c>
      <c r="G82" s="34">
        <f t="shared" si="5"/>
        <v>11.092008059100067</v>
      </c>
      <c r="H82" s="34">
        <f t="shared" si="6"/>
        <v>6.5023622047244087</v>
      </c>
      <c r="J82" s="44"/>
    </row>
    <row r="83" spans="1:10" x14ac:dyDescent="0.25">
      <c r="A83" s="10"/>
      <c r="B83" s="10">
        <v>343</v>
      </c>
      <c r="C83" s="10" t="s">
        <v>164</v>
      </c>
      <c r="D83" s="35">
        <v>218.71</v>
      </c>
      <c r="E83" s="56"/>
      <c r="F83" s="56"/>
      <c r="G83" s="34">
        <f t="shared" si="5"/>
        <v>0</v>
      </c>
      <c r="H83" s="34"/>
      <c r="J83" s="44"/>
    </row>
    <row r="84" spans="1:10" x14ac:dyDescent="0.25">
      <c r="A84" s="10"/>
      <c r="B84" s="10">
        <v>3431</v>
      </c>
      <c r="C84" s="10" t="s">
        <v>165</v>
      </c>
      <c r="D84" s="35">
        <v>153.54</v>
      </c>
      <c r="E84" s="56"/>
      <c r="F84" s="56"/>
      <c r="G84" s="34">
        <f t="shared" si="5"/>
        <v>0</v>
      </c>
      <c r="H84" s="34"/>
      <c r="J84" s="44"/>
    </row>
    <row r="85" spans="1:10" x14ac:dyDescent="0.25">
      <c r="A85" s="10"/>
      <c r="B85" s="10">
        <v>3433</v>
      </c>
      <c r="C85" s="10" t="s">
        <v>129</v>
      </c>
      <c r="D85" s="35">
        <v>153.54</v>
      </c>
      <c r="E85" s="56"/>
      <c r="F85" s="56">
        <v>41.29</v>
      </c>
      <c r="G85" s="34">
        <f t="shared" si="5"/>
        <v>26.892015110069039</v>
      </c>
      <c r="H85" s="34"/>
      <c r="J85" s="44"/>
    </row>
    <row r="86" spans="1:10" x14ac:dyDescent="0.25">
      <c r="A86" s="10"/>
      <c r="B86" s="219">
        <v>37</v>
      </c>
      <c r="C86" s="10" t="s">
        <v>60</v>
      </c>
      <c r="D86" s="126">
        <v>2004.07</v>
      </c>
      <c r="E86" s="56">
        <v>65132.72</v>
      </c>
      <c r="F86" s="171">
        <v>483.64</v>
      </c>
      <c r="G86" s="34">
        <f t="shared" si="5"/>
        <v>24.132889569725606</v>
      </c>
      <c r="H86" s="34">
        <f t="shared" si="6"/>
        <v>0.74254537504344964</v>
      </c>
      <c r="J86" s="44"/>
    </row>
    <row r="87" spans="1:10" x14ac:dyDescent="0.25">
      <c r="A87" s="10"/>
      <c r="B87" s="10">
        <v>372</v>
      </c>
      <c r="C87" s="10" t="s">
        <v>166</v>
      </c>
      <c r="D87" s="35"/>
      <c r="E87" s="56"/>
      <c r="F87" s="56"/>
      <c r="G87" s="34"/>
      <c r="H87" s="34"/>
      <c r="J87" s="44"/>
    </row>
    <row r="88" spans="1:10" x14ac:dyDescent="0.25">
      <c r="A88" s="10"/>
      <c r="B88" s="10">
        <v>3721</v>
      </c>
      <c r="C88" s="10" t="s">
        <v>167</v>
      </c>
      <c r="D88" s="35">
        <v>2004.07</v>
      </c>
      <c r="E88" s="56"/>
      <c r="F88" s="56">
        <v>483.64</v>
      </c>
      <c r="G88" s="34">
        <f t="shared" si="5"/>
        <v>24.132889569725606</v>
      </c>
      <c r="H88" s="34"/>
      <c r="J88" s="44"/>
    </row>
    <row r="89" spans="1:10" x14ac:dyDescent="0.25">
      <c r="A89" s="10"/>
      <c r="B89" s="10">
        <v>3722</v>
      </c>
      <c r="C89" s="10" t="s">
        <v>95</v>
      </c>
      <c r="D89" s="35"/>
      <c r="E89" s="56"/>
      <c r="F89" s="56"/>
      <c r="G89" s="34"/>
      <c r="H89" s="34"/>
      <c r="J89" s="44"/>
    </row>
    <row r="90" spans="1:10" x14ac:dyDescent="0.25">
      <c r="A90" s="10"/>
      <c r="B90" s="219">
        <v>38</v>
      </c>
      <c r="C90" s="10" t="s">
        <v>168</v>
      </c>
      <c r="D90" s="35"/>
      <c r="E90" s="56"/>
      <c r="F90" s="56"/>
      <c r="G90" s="34"/>
      <c r="H90" s="34"/>
      <c r="J90" s="44"/>
    </row>
    <row r="91" spans="1:10" x14ac:dyDescent="0.25">
      <c r="A91" s="10"/>
      <c r="B91" s="10">
        <v>381</v>
      </c>
      <c r="C91" s="10" t="s">
        <v>143</v>
      </c>
      <c r="D91" s="35"/>
      <c r="E91" s="56"/>
      <c r="F91" s="56"/>
      <c r="G91" s="34"/>
      <c r="H91" s="34"/>
      <c r="J91" s="44"/>
    </row>
    <row r="92" spans="1:10" x14ac:dyDescent="0.25">
      <c r="A92" s="10"/>
      <c r="B92" s="10">
        <v>3812</v>
      </c>
      <c r="C92" s="10" t="s">
        <v>169</v>
      </c>
      <c r="D92" s="35"/>
      <c r="E92" s="56"/>
      <c r="F92" s="56"/>
      <c r="G92" s="34"/>
      <c r="H92" s="34"/>
      <c r="J92" s="44"/>
    </row>
    <row r="93" spans="1:10" ht="25.5" x14ac:dyDescent="0.25">
      <c r="A93" s="12">
        <v>4</v>
      </c>
      <c r="B93" s="13"/>
      <c r="C93" s="20" t="s">
        <v>12</v>
      </c>
      <c r="D93" s="35">
        <v>2290.31</v>
      </c>
      <c r="E93" s="56">
        <v>81000</v>
      </c>
      <c r="F93" s="56">
        <v>750.8</v>
      </c>
      <c r="G93" s="34">
        <f t="shared" si="5"/>
        <v>32.781588518584819</v>
      </c>
      <c r="H93" s="34">
        <f t="shared" si="6"/>
        <v>0.92691358024691362</v>
      </c>
      <c r="J93" s="44"/>
    </row>
    <row r="94" spans="1:10" ht="25.5" x14ac:dyDescent="0.25">
      <c r="A94" s="12"/>
      <c r="B94" s="13">
        <v>42</v>
      </c>
      <c r="C94" s="20" t="s">
        <v>61</v>
      </c>
      <c r="D94" s="35">
        <v>2290.31</v>
      </c>
      <c r="E94" s="56">
        <v>58200</v>
      </c>
      <c r="F94" s="56">
        <v>750.8</v>
      </c>
      <c r="G94" s="34">
        <f t="shared" si="5"/>
        <v>32.781588518584819</v>
      </c>
      <c r="H94" s="34">
        <f t="shared" si="6"/>
        <v>1.2900343642611682</v>
      </c>
    </row>
    <row r="95" spans="1:10" x14ac:dyDescent="0.25">
      <c r="A95" s="12"/>
      <c r="B95" s="13">
        <v>422</v>
      </c>
      <c r="C95" s="20" t="s">
        <v>131</v>
      </c>
      <c r="D95" s="35"/>
      <c r="E95" s="56"/>
      <c r="F95" s="56"/>
      <c r="G95" s="34"/>
      <c r="H95" s="34"/>
    </row>
    <row r="96" spans="1:10" ht="25.5" x14ac:dyDescent="0.25">
      <c r="A96" s="12"/>
      <c r="B96" s="13">
        <v>4221</v>
      </c>
      <c r="C96" s="20" t="s">
        <v>170</v>
      </c>
      <c r="D96" s="35">
        <v>1070.31</v>
      </c>
      <c r="E96" s="56"/>
      <c r="F96" s="56"/>
      <c r="G96" s="34">
        <f t="shared" si="5"/>
        <v>0</v>
      </c>
      <c r="H96" s="34"/>
    </row>
    <row r="97" spans="1:8" x14ac:dyDescent="0.25">
      <c r="A97" s="12"/>
      <c r="B97" s="13">
        <v>4222</v>
      </c>
      <c r="C97" s="20" t="s">
        <v>171</v>
      </c>
      <c r="D97" s="35"/>
      <c r="E97" s="56"/>
      <c r="F97" s="56"/>
      <c r="G97" s="34"/>
      <c r="H97" s="34"/>
    </row>
    <row r="98" spans="1:8" ht="25.5" x14ac:dyDescent="0.25">
      <c r="A98" s="12"/>
      <c r="B98" s="13">
        <v>4223</v>
      </c>
      <c r="C98" s="20" t="s">
        <v>172</v>
      </c>
      <c r="D98" s="35">
        <v>1220</v>
      </c>
      <c r="E98" s="56"/>
      <c r="F98" s="56"/>
      <c r="G98" s="34">
        <f t="shared" si="5"/>
        <v>0</v>
      </c>
      <c r="H98" s="34"/>
    </row>
    <row r="99" spans="1:8" ht="25.5" x14ac:dyDescent="0.25">
      <c r="A99" s="12"/>
      <c r="B99" s="13">
        <v>4226</v>
      </c>
      <c r="C99" s="20" t="s">
        <v>173</v>
      </c>
      <c r="D99" s="35">
        <v>1164.6400000000001</v>
      </c>
      <c r="E99" s="56"/>
      <c r="F99" s="56"/>
      <c r="G99" s="34">
        <f t="shared" si="5"/>
        <v>0</v>
      </c>
      <c r="H99" s="34"/>
    </row>
    <row r="100" spans="1:8" x14ac:dyDescent="0.25">
      <c r="A100" s="12"/>
      <c r="B100" s="13">
        <v>4227</v>
      </c>
      <c r="C100" s="20" t="s">
        <v>174</v>
      </c>
      <c r="D100" s="35"/>
      <c r="E100" s="56"/>
      <c r="F100" s="56">
        <v>750.8</v>
      </c>
      <c r="G100" s="34"/>
      <c r="H100" s="34"/>
    </row>
    <row r="101" spans="1:8" x14ac:dyDescent="0.25">
      <c r="A101" s="12"/>
      <c r="B101" s="13">
        <v>424</v>
      </c>
      <c r="C101" s="20"/>
      <c r="D101" s="35"/>
      <c r="E101" s="56"/>
      <c r="F101" s="56"/>
      <c r="G101" s="34" t="e">
        <f t="shared" si="5"/>
        <v>#DIV/0!</v>
      </c>
      <c r="H101" s="34"/>
    </row>
    <row r="102" spans="1:8" x14ac:dyDescent="0.25">
      <c r="A102" s="12"/>
      <c r="B102" s="13">
        <v>4241</v>
      </c>
      <c r="C102" s="20"/>
      <c r="D102" s="35"/>
      <c r="E102" s="56"/>
      <c r="F102" s="56">
        <v>3035.66</v>
      </c>
      <c r="G102" s="34" t="e">
        <f t="shared" si="5"/>
        <v>#DIV/0!</v>
      </c>
      <c r="H102" s="34"/>
    </row>
    <row r="103" spans="1:8" x14ac:dyDescent="0.25">
      <c r="A103" s="14"/>
      <c r="B103" s="14">
        <v>45</v>
      </c>
      <c r="C103" s="21" t="s">
        <v>62</v>
      </c>
      <c r="D103" s="35">
        <v>0</v>
      </c>
      <c r="E103" s="56">
        <v>22800</v>
      </c>
      <c r="F103" s="56">
        <v>17193.75</v>
      </c>
      <c r="G103" s="34"/>
      <c r="H103" s="34">
        <f t="shared" si="6"/>
        <v>75.411184210526315</v>
      </c>
    </row>
  </sheetData>
  <mergeCells count="5">
    <mergeCell ref="A39:H39"/>
    <mergeCell ref="A1:H1"/>
    <mergeCell ref="A3:H3"/>
    <mergeCell ref="A5:H5"/>
    <mergeCell ref="A7:H7"/>
  </mergeCells>
  <pageMargins left="0.7" right="0.7" top="0.75" bottom="0.75" header="0.3" footer="0.3"/>
  <pageSetup paperSize="9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D12" sqref="D12"/>
    </sheetView>
  </sheetViews>
  <sheetFormatPr defaultRowHeight="15" x14ac:dyDescent="0.25"/>
  <cols>
    <col min="1" max="6" width="25.28515625" customWidth="1"/>
    <col min="8" max="8" width="10.140625" bestFit="1" customWidth="1"/>
    <col min="9" max="9" width="11.85546875" bestFit="1" customWidth="1"/>
    <col min="10" max="10" width="9.28515625" bestFit="1" customWidth="1"/>
    <col min="14" max="14" width="11.7109375" bestFit="1" customWidth="1"/>
  </cols>
  <sheetData>
    <row r="1" spans="1:8" ht="42" customHeight="1" x14ac:dyDescent="0.25">
      <c r="A1" s="251" t="s">
        <v>259</v>
      </c>
      <c r="B1" s="251"/>
      <c r="C1" s="251"/>
      <c r="D1" s="251"/>
      <c r="E1" s="251"/>
      <c r="F1" s="251"/>
    </row>
    <row r="2" spans="1:8" ht="18" customHeight="1" x14ac:dyDescent="0.25">
      <c r="A2" s="19"/>
      <c r="B2" s="19"/>
      <c r="C2" s="19"/>
      <c r="D2" s="19"/>
      <c r="E2" s="19"/>
      <c r="F2" s="19"/>
    </row>
    <row r="3" spans="1:8" ht="15.75" customHeight="1" x14ac:dyDescent="0.25">
      <c r="A3" s="251" t="s">
        <v>16</v>
      </c>
      <c r="B3" s="251"/>
      <c r="C3" s="251"/>
      <c r="D3" s="251"/>
      <c r="E3" s="251"/>
      <c r="F3" s="251"/>
    </row>
    <row r="4" spans="1:8" ht="18" x14ac:dyDescent="0.25">
      <c r="B4" s="19"/>
      <c r="C4" s="19"/>
      <c r="D4" s="19"/>
      <c r="E4" s="5"/>
      <c r="F4" s="5"/>
    </row>
    <row r="5" spans="1:8" ht="18" customHeight="1" x14ac:dyDescent="0.25">
      <c r="A5" s="251" t="s">
        <v>4</v>
      </c>
      <c r="B5" s="251"/>
      <c r="C5" s="251"/>
      <c r="D5" s="251"/>
      <c r="E5" s="251"/>
      <c r="F5" s="251"/>
    </row>
    <row r="6" spans="1:8" ht="18" x14ac:dyDescent="0.25">
      <c r="A6" s="19"/>
      <c r="B6" s="19"/>
      <c r="C6" s="19"/>
      <c r="D6" s="19"/>
      <c r="E6" s="5"/>
      <c r="F6" s="5"/>
    </row>
    <row r="7" spans="1:8" ht="15.75" customHeight="1" x14ac:dyDescent="0.25">
      <c r="A7" s="251" t="s">
        <v>39</v>
      </c>
      <c r="B7" s="251"/>
      <c r="C7" s="251"/>
      <c r="D7" s="251"/>
      <c r="E7" s="251"/>
      <c r="F7" s="251"/>
    </row>
    <row r="8" spans="1:8" ht="18" x14ac:dyDescent="0.25">
      <c r="A8" s="19"/>
      <c r="B8" s="19"/>
      <c r="C8" s="19"/>
      <c r="D8" s="19"/>
      <c r="E8" s="5"/>
      <c r="F8" s="5"/>
    </row>
    <row r="9" spans="1:8" x14ac:dyDescent="0.25">
      <c r="A9" s="18" t="s">
        <v>41</v>
      </c>
      <c r="B9" s="17" t="s">
        <v>256</v>
      </c>
      <c r="C9" s="18" t="s">
        <v>253</v>
      </c>
      <c r="D9" s="18" t="s">
        <v>258</v>
      </c>
      <c r="E9" s="18" t="s">
        <v>245</v>
      </c>
      <c r="F9" s="18" t="s">
        <v>245</v>
      </c>
      <c r="H9" s="83"/>
    </row>
    <row r="10" spans="1:8" x14ac:dyDescent="0.25">
      <c r="A10" s="33" t="s">
        <v>0</v>
      </c>
      <c r="B10" s="39">
        <v>902863.03</v>
      </c>
      <c r="C10" s="57">
        <v>2449382.9700000002</v>
      </c>
      <c r="D10" s="57">
        <f>SUM(D12,D14,D15,D17,D19,D20,D21)</f>
        <v>1230039.08</v>
      </c>
      <c r="E10" s="57">
        <f>D10/B10*100</f>
        <v>136.2376173493337</v>
      </c>
      <c r="F10" s="57">
        <f>D10/C10*100</f>
        <v>50.218324168392506</v>
      </c>
    </row>
    <row r="11" spans="1:8" x14ac:dyDescent="0.25">
      <c r="A11" s="20" t="s">
        <v>45</v>
      </c>
      <c r="B11" s="40"/>
      <c r="C11" s="57"/>
      <c r="D11" s="57"/>
      <c r="E11" s="57"/>
      <c r="F11" s="57"/>
    </row>
    <row r="12" spans="1:8" x14ac:dyDescent="0.25">
      <c r="A12" s="11" t="s">
        <v>46</v>
      </c>
      <c r="B12" s="41">
        <v>115009.86</v>
      </c>
      <c r="C12" s="56">
        <v>424014.8</v>
      </c>
      <c r="D12" s="56">
        <v>244686.45</v>
      </c>
      <c r="E12" s="57">
        <f t="shared" ref="E12:E21" si="0">D12/B12*100</f>
        <v>212.75258486533244</v>
      </c>
      <c r="F12" s="57">
        <f t="shared" ref="F12:F21" si="1">D12/C12*100</f>
        <v>57.707054093394859</v>
      </c>
    </row>
    <row r="13" spans="1:8" x14ac:dyDescent="0.25">
      <c r="A13" s="36" t="s">
        <v>63</v>
      </c>
      <c r="B13" s="41"/>
      <c r="C13" s="56"/>
      <c r="D13" s="56"/>
      <c r="E13" s="57"/>
      <c r="F13" s="57"/>
    </row>
    <row r="14" spans="1:8" x14ac:dyDescent="0.25">
      <c r="A14" s="10" t="s">
        <v>64</v>
      </c>
      <c r="B14" s="41">
        <v>55.32</v>
      </c>
      <c r="C14" s="56">
        <v>100</v>
      </c>
      <c r="D14" s="56">
        <v>3215.87</v>
      </c>
      <c r="E14" s="57">
        <f t="shared" si="0"/>
        <v>5813.2140274764997</v>
      </c>
      <c r="F14" s="57">
        <f t="shared" si="1"/>
        <v>3215.8699999999994</v>
      </c>
    </row>
    <row r="15" spans="1:8" x14ac:dyDescent="0.25">
      <c r="A15" s="10" t="s">
        <v>65</v>
      </c>
      <c r="B15" s="42">
        <v>3689.09</v>
      </c>
      <c r="C15" s="56">
        <v>6000</v>
      </c>
      <c r="D15" s="56">
        <v>3981</v>
      </c>
      <c r="E15" s="57">
        <f t="shared" si="0"/>
        <v>107.91279150142718</v>
      </c>
      <c r="F15" s="57">
        <f t="shared" si="1"/>
        <v>66.349999999999994</v>
      </c>
    </row>
    <row r="16" spans="1:8" ht="25.5" x14ac:dyDescent="0.25">
      <c r="A16" s="9" t="s">
        <v>43</v>
      </c>
      <c r="B16" s="42"/>
      <c r="C16" s="56"/>
      <c r="D16" s="56"/>
      <c r="E16" s="57"/>
      <c r="F16" s="57"/>
    </row>
    <row r="17" spans="1:14" ht="25.5" x14ac:dyDescent="0.25">
      <c r="A17" s="16" t="s">
        <v>44</v>
      </c>
      <c r="B17" s="42">
        <v>18836.82</v>
      </c>
      <c r="C17" s="56">
        <v>62500</v>
      </c>
      <c r="D17" s="56">
        <v>33110.21</v>
      </c>
      <c r="E17" s="57">
        <f t="shared" si="0"/>
        <v>175.77388327753835</v>
      </c>
      <c r="F17" s="57">
        <f t="shared" si="1"/>
        <v>52.976336000000003</v>
      </c>
    </row>
    <row r="18" spans="1:14" x14ac:dyDescent="0.25">
      <c r="A18" s="33" t="s">
        <v>42</v>
      </c>
      <c r="B18" s="42">
        <f>SUM(B19,B20)</f>
        <v>763163.93</v>
      </c>
      <c r="C18" s="42">
        <v>1955568.17</v>
      </c>
      <c r="D18" s="42">
        <v>940707.07</v>
      </c>
      <c r="E18" s="57">
        <f t="shared" si="0"/>
        <v>123.26408953840362</v>
      </c>
      <c r="F18" s="57">
        <f t="shared" si="1"/>
        <v>48.104028508502466</v>
      </c>
    </row>
    <row r="19" spans="1:14" x14ac:dyDescent="0.25">
      <c r="A19" s="38" t="s">
        <v>137</v>
      </c>
      <c r="B19" s="42">
        <v>726907.38</v>
      </c>
      <c r="C19" s="56">
        <v>1833492.58</v>
      </c>
      <c r="D19" s="56">
        <v>940707.07</v>
      </c>
      <c r="E19" s="57">
        <f t="shared" si="0"/>
        <v>129.41223268361918</v>
      </c>
      <c r="F19" s="57">
        <f t="shared" si="1"/>
        <v>51.306838122028289</v>
      </c>
      <c r="G19" s="260"/>
      <c r="H19" s="77"/>
      <c r="I19" s="77"/>
      <c r="J19" s="77"/>
      <c r="K19" s="77"/>
      <c r="L19" s="77"/>
      <c r="M19" s="77"/>
      <c r="N19" s="77"/>
    </row>
    <row r="20" spans="1:14" ht="24" customHeight="1" x14ac:dyDescent="0.25">
      <c r="A20" s="37" t="s">
        <v>66</v>
      </c>
      <c r="B20" s="43">
        <v>36256.550000000003</v>
      </c>
      <c r="C20" s="56">
        <v>122075.58</v>
      </c>
      <c r="D20" s="56">
        <v>3078.48</v>
      </c>
      <c r="E20" s="57">
        <f t="shared" si="0"/>
        <v>8.4908244165536981</v>
      </c>
      <c r="F20" s="57">
        <f t="shared" si="1"/>
        <v>2.5217819976771767</v>
      </c>
      <c r="G20" s="260"/>
      <c r="H20" s="77"/>
      <c r="I20" s="77"/>
      <c r="J20" s="77"/>
      <c r="K20" s="77"/>
      <c r="L20" s="77"/>
      <c r="M20" s="77"/>
      <c r="N20" s="77"/>
    </row>
    <row r="21" spans="1:14" x14ac:dyDescent="0.25">
      <c r="A21" s="10" t="s">
        <v>67</v>
      </c>
      <c r="B21" s="42">
        <v>1037.7</v>
      </c>
      <c r="C21" s="56">
        <v>1200</v>
      </c>
      <c r="D21" s="56">
        <v>1260</v>
      </c>
      <c r="E21" s="57">
        <f t="shared" si="0"/>
        <v>121.42237640936686</v>
      </c>
      <c r="F21" s="57">
        <f t="shared" si="1"/>
        <v>105</v>
      </c>
      <c r="G21" s="77"/>
      <c r="H21" s="79"/>
      <c r="I21" s="79"/>
      <c r="J21" s="79"/>
      <c r="K21" s="77"/>
      <c r="L21" s="77"/>
      <c r="M21" s="79"/>
      <c r="N21" s="79"/>
    </row>
    <row r="22" spans="1:14" x14ac:dyDescent="0.25">
      <c r="G22" s="77"/>
      <c r="H22" s="79"/>
      <c r="I22" s="79"/>
      <c r="J22" s="79"/>
      <c r="K22" s="79"/>
      <c r="L22" s="79"/>
      <c r="M22" s="79"/>
      <c r="N22" s="79"/>
    </row>
    <row r="23" spans="1:14" ht="15.75" customHeight="1" x14ac:dyDescent="0.25">
      <c r="A23" s="251" t="s">
        <v>40</v>
      </c>
      <c r="B23" s="251"/>
      <c r="C23" s="251"/>
      <c r="D23" s="251"/>
      <c r="E23" s="251"/>
      <c r="F23" s="251"/>
      <c r="G23" s="77"/>
      <c r="H23" s="79"/>
      <c r="I23" s="79"/>
      <c r="J23" s="79"/>
      <c r="K23" s="79"/>
      <c r="L23" s="79"/>
      <c r="M23" s="77"/>
      <c r="N23" s="79"/>
    </row>
    <row r="24" spans="1:14" ht="18" x14ac:dyDescent="0.25">
      <c r="A24" s="19"/>
      <c r="B24" s="19"/>
      <c r="C24" s="19"/>
      <c r="D24" s="19"/>
      <c r="E24" s="5"/>
      <c r="F24" s="5"/>
      <c r="G24" s="77"/>
      <c r="H24" s="79"/>
      <c r="I24" s="79"/>
      <c r="J24" s="79"/>
      <c r="K24" s="77"/>
      <c r="L24" s="79"/>
      <c r="M24" s="77"/>
      <c r="N24" s="79"/>
    </row>
    <row r="25" spans="1:14" x14ac:dyDescent="0.25">
      <c r="A25" s="18" t="s">
        <v>41</v>
      </c>
      <c r="B25" s="17" t="s">
        <v>256</v>
      </c>
      <c r="C25" s="18" t="s">
        <v>253</v>
      </c>
      <c r="D25" s="18" t="s">
        <v>260</v>
      </c>
      <c r="E25" s="18" t="s">
        <v>245</v>
      </c>
      <c r="F25" s="18" t="s">
        <v>245</v>
      </c>
      <c r="G25" s="77"/>
      <c r="H25" s="79"/>
      <c r="I25" s="79"/>
      <c r="J25" s="79"/>
      <c r="K25" s="82"/>
      <c r="L25" s="82"/>
      <c r="M25" s="77"/>
      <c r="N25" s="79"/>
    </row>
    <row r="26" spans="1:14" x14ac:dyDescent="0.25">
      <c r="A26" s="33" t="s">
        <v>1</v>
      </c>
      <c r="B26" s="34">
        <f>SUM(B27,B29,B33,B35,B36)</f>
        <v>898653.46</v>
      </c>
      <c r="C26" s="34">
        <f>SUM(C27,C29,C33,C35,C36)</f>
        <v>2456382.9699999997</v>
      </c>
      <c r="D26" s="34">
        <f>SUM(D27,D29,D33,D35,D36)</f>
        <v>1187125.98</v>
      </c>
      <c r="E26" s="34">
        <f>D26/B26*100</f>
        <v>132.10052960793141</v>
      </c>
      <c r="F26" s="34">
        <f>D26/C26*100</f>
        <v>48.328212436678804</v>
      </c>
      <c r="H26" s="44"/>
      <c r="I26" s="44"/>
      <c r="J26" s="44"/>
      <c r="K26" s="44"/>
      <c r="L26" s="44"/>
      <c r="M26" s="44"/>
      <c r="N26" s="44"/>
    </row>
    <row r="27" spans="1:14" ht="15.75" customHeight="1" x14ac:dyDescent="0.25">
      <c r="A27" s="20" t="s">
        <v>45</v>
      </c>
      <c r="B27" s="35">
        <v>115009.86</v>
      </c>
      <c r="C27" s="56">
        <v>424014.8</v>
      </c>
      <c r="D27" s="56">
        <v>223592.93</v>
      </c>
      <c r="E27" s="34">
        <f t="shared" ref="E27:E38" si="2">D27/B27*100</f>
        <v>194.41196606969174</v>
      </c>
      <c r="F27" s="34">
        <f t="shared" ref="F27:F38" si="3">D27/C27*100</f>
        <v>52.732340946589595</v>
      </c>
    </row>
    <row r="28" spans="1:14" x14ac:dyDescent="0.25">
      <c r="A28" s="11" t="s">
        <v>46</v>
      </c>
      <c r="B28" s="35">
        <v>115009.86</v>
      </c>
      <c r="C28" s="56">
        <v>424014.8</v>
      </c>
      <c r="D28" s="56">
        <v>223592.93</v>
      </c>
      <c r="E28" s="34">
        <f t="shared" si="2"/>
        <v>194.41196606969174</v>
      </c>
      <c r="F28" s="34">
        <f t="shared" si="3"/>
        <v>52.732340946589595</v>
      </c>
      <c r="H28" s="44"/>
      <c r="I28" s="44"/>
    </row>
    <row r="29" spans="1:14" x14ac:dyDescent="0.25">
      <c r="A29" s="22" t="s">
        <v>47</v>
      </c>
      <c r="B29" s="35">
        <v>1220</v>
      </c>
      <c r="C29" s="56">
        <v>7300</v>
      </c>
      <c r="D29" s="56">
        <v>21.71</v>
      </c>
      <c r="E29" s="34">
        <f t="shared" si="2"/>
        <v>1.7795081967213116</v>
      </c>
      <c r="F29" s="34">
        <f t="shared" si="3"/>
        <v>0.29739726027397262</v>
      </c>
      <c r="G29" s="60"/>
    </row>
    <row r="30" spans="1:14" x14ac:dyDescent="0.25">
      <c r="A30" s="21" t="s">
        <v>68</v>
      </c>
      <c r="B30" s="35"/>
      <c r="C30" s="56">
        <v>100</v>
      </c>
      <c r="D30" s="56"/>
      <c r="E30" s="34" t="e">
        <f t="shared" si="2"/>
        <v>#DIV/0!</v>
      </c>
      <c r="F30" s="34">
        <f t="shared" si="3"/>
        <v>0</v>
      </c>
    </row>
    <row r="31" spans="1:14" x14ac:dyDescent="0.25">
      <c r="A31" s="21" t="s">
        <v>69</v>
      </c>
      <c r="B31" s="35">
        <v>1220</v>
      </c>
      <c r="C31" s="56">
        <v>6000</v>
      </c>
      <c r="D31" s="56"/>
      <c r="E31" s="34">
        <f t="shared" si="2"/>
        <v>0</v>
      </c>
      <c r="F31" s="34">
        <f t="shared" si="3"/>
        <v>0</v>
      </c>
    </row>
    <row r="32" spans="1:14" x14ac:dyDescent="0.25">
      <c r="A32" s="21" t="s">
        <v>70</v>
      </c>
      <c r="B32" s="35">
        <v>1694.87</v>
      </c>
      <c r="C32" s="56">
        <v>1200</v>
      </c>
      <c r="D32" s="56"/>
      <c r="E32" s="34">
        <f t="shared" si="2"/>
        <v>0</v>
      </c>
      <c r="F32" s="34">
        <f t="shared" si="3"/>
        <v>0</v>
      </c>
    </row>
    <row r="33" spans="1:6" x14ac:dyDescent="0.25">
      <c r="A33" s="20" t="s">
        <v>74</v>
      </c>
      <c r="B33" s="35"/>
      <c r="C33" s="56">
        <v>7000</v>
      </c>
      <c r="D33" s="56">
        <v>750.8</v>
      </c>
      <c r="E33" s="34" t="e">
        <f t="shared" si="2"/>
        <v>#DIV/0!</v>
      </c>
      <c r="F33" s="34">
        <f t="shared" si="3"/>
        <v>10.725714285714286</v>
      </c>
    </row>
    <row r="34" spans="1:6" ht="25.5" x14ac:dyDescent="0.25">
      <c r="A34" s="20" t="s">
        <v>71</v>
      </c>
      <c r="B34" s="35">
        <v>18189.36</v>
      </c>
      <c r="C34" s="56">
        <v>62500</v>
      </c>
      <c r="D34" s="56">
        <v>18974.990000000002</v>
      </c>
      <c r="E34" s="34">
        <f t="shared" si="2"/>
        <v>104.31917340687085</v>
      </c>
      <c r="F34" s="34">
        <f t="shared" si="3"/>
        <v>30.359984000000001</v>
      </c>
    </row>
    <row r="35" spans="1:6" ht="25.5" x14ac:dyDescent="0.25">
      <c r="A35" s="20" t="s">
        <v>230</v>
      </c>
      <c r="B35" s="35">
        <v>18189.36</v>
      </c>
      <c r="C35" s="56">
        <v>62500</v>
      </c>
      <c r="D35" s="56">
        <v>18974.990000000002</v>
      </c>
      <c r="E35" s="34">
        <f t="shared" si="2"/>
        <v>104.31917340687085</v>
      </c>
      <c r="F35" s="34">
        <f t="shared" si="3"/>
        <v>30.359984000000001</v>
      </c>
    </row>
    <row r="36" spans="1:6" x14ac:dyDescent="0.25">
      <c r="A36" s="20" t="s">
        <v>72</v>
      </c>
      <c r="B36" s="35">
        <v>764234.23999999999</v>
      </c>
      <c r="C36" s="35">
        <v>1955568.17</v>
      </c>
      <c r="D36" s="35">
        <v>943785.55</v>
      </c>
      <c r="E36" s="34">
        <f t="shared" si="2"/>
        <v>123.49427709493885</v>
      </c>
      <c r="F36" s="34">
        <f t="shared" si="3"/>
        <v>48.261449765773193</v>
      </c>
    </row>
    <row r="37" spans="1:6" x14ac:dyDescent="0.25">
      <c r="A37" s="21" t="s">
        <v>137</v>
      </c>
      <c r="B37" s="35">
        <v>732307.04</v>
      </c>
      <c r="C37" s="56">
        <v>1833492.5</v>
      </c>
      <c r="D37" s="56">
        <v>940707.07</v>
      </c>
      <c r="E37" s="34">
        <f t="shared" si="2"/>
        <v>128.45801263907006</v>
      </c>
      <c r="F37" s="34">
        <f t="shared" si="3"/>
        <v>51.306840360677775</v>
      </c>
    </row>
    <row r="38" spans="1:6" ht="33" customHeight="1" x14ac:dyDescent="0.25">
      <c r="A38" s="16" t="s">
        <v>73</v>
      </c>
      <c r="B38" s="35">
        <v>36256.550000000003</v>
      </c>
      <c r="C38" s="56">
        <v>122075.58</v>
      </c>
      <c r="D38" s="56">
        <v>3078.48</v>
      </c>
      <c r="E38" s="34">
        <f t="shared" si="2"/>
        <v>8.4908244165536981</v>
      </c>
      <c r="F38" s="34">
        <f t="shared" si="3"/>
        <v>2.5217819976771767</v>
      </c>
    </row>
  </sheetData>
  <mergeCells count="6">
    <mergeCell ref="A23:F23"/>
    <mergeCell ref="G19:G20"/>
    <mergeCell ref="A1:F1"/>
    <mergeCell ref="A3:F3"/>
    <mergeCell ref="A5:F5"/>
    <mergeCell ref="A7:F7"/>
  </mergeCells>
  <pageMargins left="0.7" right="0.7" top="0.75" bottom="0.75" header="0.3" footer="0.3"/>
  <pageSetup paperSize="9" scale="5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51" t="s">
        <v>272</v>
      </c>
      <c r="B1" s="251"/>
      <c r="C1" s="251"/>
      <c r="D1" s="251"/>
      <c r="E1" s="251"/>
      <c r="F1" s="25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51" t="s">
        <v>16</v>
      </c>
      <c r="B3" s="251"/>
      <c r="C3" s="251"/>
      <c r="D3" s="251"/>
      <c r="E3" s="252"/>
      <c r="F3" s="25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251" t="s">
        <v>4</v>
      </c>
      <c r="B5" s="253"/>
      <c r="C5" s="253"/>
      <c r="D5" s="253"/>
      <c r="E5" s="253"/>
      <c r="F5" s="253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251" t="s">
        <v>13</v>
      </c>
      <c r="B7" s="259"/>
      <c r="C7" s="259"/>
      <c r="D7" s="259"/>
      <c r="E7" s="259"/>
      <c r="F7" s="259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18" t="s">
        <v>41</v>
      </c>
      <c r="B9" s="17" t="s">
        <v>256</v>
      </c>
      <c r="C9" s="18" t="s">
        <v>253</v>
      </c>
      <c r="D9" s="18" t="s">
        <v>260</v>
      </c>
      <c r="E9" s="18" t="s">
        <v>245</v>
      </c>
      <c r="F9" s="18" t="s">
        <v>245</v>
      </c>
    </row>
    <row r="10" spans="1:6" ht="15.75" customHeight="1" x14ac:dyDescent="0.25">
      <c r="A10" s="9" t="s">
        <v>14</v>
      </c>
      <c r="B10" s="35">
        <v>903788.73</v>
      </c>
      <c r="C10" s="56">
        <v>2456382.9700000002</v>
      </c>
      <c r="D10" s="56">
        <v>1187125.98</v>
      </c>
      <c r="E10" s="56">
        <f>D10/B10*100</f>
        <v>131.34994281240927</v>
      </c>
      <c r="F10" s="56">
        <f>D10/C10*100</f>
        <v>48.32821243667879</v>
      </c>
    </row>
    <row r="11" spans="1:6" ht="15.75" customHeight="1" x14ac:dyDescent="0.25">
      <c r="A11" s="9" t="s">
        <v>104</v>
      </c>
      <c r="B11" s="35">
        <v>903788.73</v>
      </c>
      <c r="C11" s="56">
        <v>2456382.9700000002</v>
      </c>
      <c r="D11" s="56">
        <v>1187125.98</v>
      </c>
      <c r="E11" s="56">
        <f t="shared" ref="E11:E13" si="0">D11/B11*100</f>
        <v>131.34994281240927</v>
      </c>
      <c r="F11" s="56">
        <f t="shared" ref="F11:F13" si="1">D11/C11*100</f>
        <v>48.32821243667879</v>
      </c>
    </row>
    <row r="12" spans="1:6" x14ac:dyDescent="0.25">
      <c r="A12" s="16" t="s">
        <v>105</v>
      </c>
      <c r="B12" s="35">
        <f>B10-B13</f>
        <v>819587.15</v>
      </c>
      <c r="C12" s="35">
        <f>C10-C13</f>
        <v>2238394.14</v>
      </c>
      <c r="D12" s="35">
        <f>D10-D13</f>
        <v>1090953.98</v>
      </c>
      <c r="E12" s="56">
        <f t="shared" si="0"/>
        <v>133.11018602475647</v>
      </c>
      <c r="F12" s="56">
        <f t="shared" si="1"/>
        <v>48.7382432121628</v>
      </c>
    </row>
    <row r="13" spans="1:6" x14ac:dyDescent="0.25">
      <c r="A13" s="15" t="s">
        <v>106</v>
      </c>
      <c r="B13" s="35">
        <v>84201.58</v>
      </c>
      <c r="C13" s="56">
        <v>217988.83</v>
      </c>
      <c r="D13" s="56">
        <v>96172</v>
      </c>
      <c r="E13" s="56">
        <f t="shared" si="0"/>
        <v>114.21638406310191</v>
      </c>
      <c r="F13" s="56">
        <f t="shared" si="1"/>
        <v>44.117856864500808</v>
      </c>
    </row>
    <row r="16" spans="1:6" x14ac:dyDescent="0.25">
      <c r="B16">
        <v>65128.77</v>
      </c>
    </row>
    <row r="17" spans="2:2" x14ac:dyDescent="0.25">
      <c r="B17">
        <v>327.41000000000003</v>
      </c>
    </row>
    <row r="18" spans="2:2" x14ac:dyDescent="0.25">
      <c r="B18">
        <v>18745.400000000001</v>
      </c>
    </row>
    <row r="19" spans="2:2" x14ac:dyDescent="0.25">
      <c r="B19">
        <f>SUM(B16:B18)</f>
        <v>84201.58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71"/>
  <sheetViews>
    <sheetView tabSelected="1" workbookViewId="0">
      <selection activeCell="A3" sqref="A3:I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2.85546875" customWidth="1"/>
    <col min="5" max="5" width="27" customWidth="1"/>
    <col min="6" max="7" width="25.28515625" customWidth="1"/>
    <col min="8" max="8" width="19.140625" customWidth="1"/>
    <col min="9" max="9" width="17.85546875" customWidth="1"/>
    <col min="11" max="11" width="11.7109375" bestFit="1" customWidth="1"/>
    <col min="12" max="12" width="14" customWidth="1"/>
    <col min="13" max="13" width="11.85546875" customWidth="1"/>
    <col min="14" max="14" width="11.7109375" bestFit="1" customWidth="1"/>
    <col min="20" max="20" width="13.85546875" customWidth="1"/>
  </cols>
  <sheetData>
    <row r="1" spans="1:20" ht="42" customHeight="1" x14ac:dyDescent="0.25">
      <c r="A1" s="251" t="s">
        <v>271</v>
      </c>
      <c r="B1" s="251"/>
      <c r="C1" s="251"/>
      <c r="D1" s="251"/>
      <c r="E1" s="251"/>
      <c r="F1" s="251"/>
      <c r="G1" s="251"/>
      <c r="H1" s="251"/>
      <c r="I1" s="251"/>
    </row>
    <row r="2" spans="1:20" ht="18" x14ac:dyDescent="0.25">
      <c r="A2" s="4"/>
      <c r="B2" s="4"/>
      <c r="C2" s="4"/>
      <c r="D2" s="4"/>
      <c r="E2" s="19"/>
      <c r="F2" s="4"/>
      <c r="G2" s="4"/>
      <c r="H2" s="19"/>
      <c r="I2" s="5"/>
    </row>
    <row r="3" spans="1:20" ht="18" customHeight="1" x14ac:dyDescent="0.25">
      <c r="A3" s="251" t="s">
        <v>15</v>
      </c>
      <c r="B3" s="253"/>
      <c r="C3" s="253"/>
      <c r="D3" s="253"/>
      <c r="E3" s="253"/>
      <c r="F3" s="253"/>
      <c r="G3" s="253"/>
      <c r="H3" s="253"/>
      <c r="I3" s="253"/>
    </row>
    <row r="4" spans="1:20" ht="18" x14ac:dyDescent="0.25">
      <c r="A4" s="4"/>
      <c r="B4" s="4"/>
      <c r="C4" s="4"/>
      <c r="D4" s="4"/>
      <c r="E4" s="19"/>
      <c r="F4" s="4"/>
      <c r="G4" s="4"/>
      <c r="H4" s="19"/>
      <c r="I4" s="5"/>
    </row>
    <row r="5" spans="1:20" ht="32.25" customHeight="1" x14ac:dyDescent="0.25">
      <c r="A5" s="267" t="s">
        <v>17</v>
      </c>
      <c r="B5" s="268"/>
      <c r="C5" s="269"/>
      <c r="D5" s="17" t="s">
        <v>18</v>
      </c>
      <c r="E5" s="17" t="s">
        <v>262</v>
      </c>
      <c r="F5" s="18" t="s">
        <v>253</v>
      </c>
      <c r="G5" s="18" t="s">
        <v>261</v>
      </c>
      <c r="H5" s="18" t="s">
        <v>263</v>
      </c>
      <c r="I5" s="18" t="s">
        <v>269</v>
      </c>
      <c r="K5" s="58"/>
    </row>
    <row r="6" spans="1:20" ht="24.75" customHeight="1" x14ac:dyDescent="0.25">
      <c r="A6" s="264" t="s">
        <v>266</v>
      </c>
      <c r="B6" s="265"/>
      <c r="C6" s="266"/>
      <c r="D6" s="23" t="s">
        <v>76</v>
      </c>
      <c r="E6" s="224">
        <v>903788.73</v>
      </c>
      <c r="F6" s="71">
        <v>2456382.9700000002</v>
      </c>
      <c r="G6" s="71">
        <v>1187125.98</v>
      </c>
      <c r="H6" s="71">
        <f>G6/E6*100</f>
        <v>131.34994281240927</v>
      </c>
      <c r="I6" s="71">
        <f>G6/F6*100</f>
        <v>48.32821243667879</v>
      </c>
    </row>
    <row r="7" spans="1:20" x14ac:dyDescent="0.25">
      <c r="A7" s="271" t="s">
        <v>77</v>
      </c>
      <c r="B7" s="272"/>
      <c r="C7" s="273"/>
      <c r="D7" s="29" t="s">
        <v>78</v>
      </c>
      <c r="E7" s="220"/>
      <c r="F7" s="56"/>
      <c r="G7" s="56"/>
      <c r="H7" s="56"/>
      <c r="I7" s="56"/>
      <c r="K7" s="44"/>
      <c r="L7" s="44"/>
      <c r="M7" s="44"/>
    </row>
    <row r="8" spans="1:20" x14ac:dyDescent="0.25">
      <c r="A8" s="264" t="s">
        <v>75</v>
      </c>
      <c r="B8" s="265"/>
      <c r="C8" s="266"/>
      <c r="D8" s="72" t="s">
        <v>90</v>
      </c>
      <c r="E8" s="224">
        <v>115496.86</v>
      </c>
      <c r="F8" s="71">
        <v>424014.6</v>
      </c>
      <c r="G8" s="71">
        <v>231786.48</v>
      </c>
      <c r="H8" s="71">
        <f t="shared" ref="H8:H68" si="0">G8/E8*100</f>
        <v>200.68639095469783</v>
      </c>
      <c r="I8" s="71">
        <f t="shared" ref="I8" si="1">G8/F8*100</f>
        <v>54.664740317904148</v>
      </c>
      <c r="K8" s="44"/>
      <c r="L8" s="44"/>
      <c r="M8" s="44"/>
      <c r="N8" s="44"/>
      <c r="O8" s="44"/>
    </row>
    <row r="9" spans="1:20" x14ac:dyDescent="0.25">
      <c r="A9" s="127">
        <v>3</v>
      </c>
      <c r="B9" s="128"/>
      <c r="C9" s="129"/>
      <c r="D9" s="129" t="s">
        <v>10</v>
      </c>
      <c r="E9" s="206"/>
      <c r="F9" s="56"/>
      <c r="G9" s="56"/>
      <c r="H9" s="56"/>
      <c r="I9" s="56"/>
      <c r="K9" s="44"/>
    </row>
    <row r="10" spans="1:20" x14ac:dyDescent="0.25">
      <c r="A10" s="127"/>
      <c r="B10" s="128">
        <v>32</v>
      </c>
      <c r="C10" s="129"/>
      <c r="D10" s="129" t="s">
        <v>19</v>
      </c>
      <c r="E10" s="206">
        <v>55582.73</v>
      </c>
      <c r="F10" s="230">
        <v>145059</v>
      </c>
      <c r="G10" s="230">
        <f>SUM(G11,G14,G20,G29)</f>
        <v>61678.91</v>
      </c>
      <c r="H10" s="56">
        <f t="shared" si="0"/>
        <v>110.96775923025011</v>
      </c>
      <c r="I10" s="56">
        <f>G10/F10*100</f>
        <v>42.519878118558658</v>
      </c>
      <c r="K10" s="44"/>
    </row>
    <row r="11" spans="1:20" x14ac:dyDescent="0.25">
      <c r="A11" s="127"/>
      <c r="B11" s="128"/>
      <c r="C11" s="129">
        <v>321</v>
      </c>
      <c r="D11" s="132" t="s">
        <v>149</v>
      </c>
      <c r="E11" s="221">
        <v>3349.55</v>
      </c>
      <c r="F11" s="56">
        <v>7478</v>
      </c>
      <c r="G11" s="56">
        <f>SUM(G12,G13)</f>
        <v>3078.5</v>
      </c>
      <c r="H11" s="56"/>
      <c r="I11" s="56">
        <f t="shared" ref="I11:I33" si="2">G11/F11*100</f>
        <v>41.167424445038783</v>
      </c>
      <c r="K11" s="44"/>
    </row>
    <row r="12" spans="1:20" x14ac:dyDescent="0.25">
      <c r="A12" s="127"/>
      <c r="B12" s="128"/>
      <c r="C12" s="129">
        <v>3211</v>
      </c>
      <c r="D12" s="132" t="s">
        <v>113</v>
      </c>
      <c r="E12" s="221">
        <v>3314.55</v>
      </c>
      <c r="F12" s="56">
        <v>6978</v>
      </c>
      <c r="G12" s="56">
        <v>2972.5</v>
      </c>
      <c r="H12" s="56">
        <f t="shared" si="0"/>
        <v>89.680348765292422</v>
      </c>
      <c r="I12" s="56">
        <f t="shared" si="2"/>
        <v>42.598165663513896</v>
      </c>
      <c r="K12" s="44"/>
    </row>
    <row r="13" spans="1:20" x14ac:dyDescent="0.25">
      <c r="A13" s="127"/>
      <c r="B13" s="128"/>
      <c r="C13" s="129">
        <v>3213</v>
      </c>
      <c r="D13" s="132" t="s">
        <v>177</v>
      </c>
      <c r="E13" s="221">
        <v>35</v>
      </c>
      <c r="F13" s="56">
        <v>500</v>
      </c>
      <c r="G13" s="56">
        <v>106</v>
      </c>
      <c r="H13" s="56">
        <f t="shared" si="0"/>
        <v>302.85714285714283</v>
      </c>
      <c r="I13" s="56">
        <f t="shared" si="2"/>
        <v>21.2</v>
      </c>
      <c r="K13" s="44"/>
    </row>
    <row r="14" spans="1:20" x14ac:dyDescent="0.25">
      <c r="A14" s="127"/>
      <c r="B14" s="128"/>
      <c r="C14" s="129">
        <v>322</v>
      </c>
      <c r="D14" s="129" t="s">
        <v>153</v>
      </c>
      <c r="E14" s="206">
        <f>SUM(E15,E16,E17,E18,E19)</f>
        <v>30261.960000000003</v>
      </c>
      <c r="F14" s="206">
        <f>SUM(F15,F16,F17,F18,F19)</f>
        <v>70250</v>
      </c>
      <c r="G14" s="230">
        <f>SUM(G15:G19)</f>
        <v>33521</v>
      </c>
      <c r="H14" s="56">
        <f t="shared" si="0"/>
        <v>110.76942802118566</v>
      </c>
      <c r="I14" s="56">
        <f t="shared" si="2"/>
        <v>47.716725978647688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x14ac:dyDescent="0.25">
      <c r="A15" s="127"/>
      <c r="B15" s="128"/>
      <c r="C15" s="132">
        <v>3221</v>
      </c>
      <c r="D15" s="135" t="s">
        <v>178</v>
      </c>
      <c r="E15" s="222">
        <v>5829.04</v>
      </c>
      <c r="F15" s="56">
        <v>13000</v>
      </c>
      <c r="G15" s="56">
        <v>6408.12</v>
      </c>
      <c r="H15" s="56">
        <f t="shared" si="0"/>
        <v>109.93439743079479</v>
      </c>
      <c r="I15" s="56">
        <f t="shared" si="2"/>
        <v>49.293230769230767</v>
      </c>
      <c r="K15" s="44"/>
    </row>
    <row r="16" spans="1:20" x14ac:dyDescent="0.25">
      <c r="A16" s="127"/>
      <c r="B16" s="128"/>
      <c r="C16" s="132">
        <v>3223</v>
      </c>
      <c r="D16" s="132" t="s">
        <v>115</v>
      </c>
      <c r="E16" s="221">
        <v>24303.15</v>
      </c>
      <c r="F16" s="56">
        <v>55000</v>
      </c>
      <c r="G16" s="56">
        <v>26025.67</v>
      </c>
      <c r="H16" s="56">
        <f t="shared" si="0"/>
        <v>107.08764090251674</v>
      </c>
      <c r="I16" s="56">
        <f t="shared" si="2"/>
        <v>47.319399999999995</v>
      </c>
      <c r="K16" s="44"/>
    </row>
    <row r="17" spans="1:12" x14ac:dyDescent="0.25">
      <c r="A17" s="127"/>
      <c r="B17" s="128"/>
      <c r="C17" s="132">
        <v>3224</v>
      </c>
      <c r="D17" s="132" t="s">
        <v>179</v>
      </c>
      <c r="E17" s="221"/>
      <c r="F17" s="56">
        <v>750</v>
      </c>
      <c r="G17" s="56">
        <v>0</v>
      </c>
      <c r="H17" s="56"/>
      <c r="I17" s="56">
        <f t="shared" si="2"/>
        <v>0</v>
      </c>
      <c r="K17" s="44"/>
    </row>
    <row r="18" spans="1:12" x14ac:dyDescent="0.25">
      <c r="A18" s="127"/>
      <c r="B18" s="128"/>
      <c r="C18" s="132">
        <v>3225</v>
      </c>
      <c r="D18" s="132" t="s">
        <v>116</v>
      </c>
      <c r="E18" s="221">
        <v>129.77000000000001</v>
      </c>
      <c r="F18" s="56">
        <v>500</v>
      </c>
      <c r="G18" s="56">
        <v>86.4</v>
      </c>
      <c r="H18" s="56">
        <f t="shared" si="0"/>
        <v>66.579332665485097</v>
      </c>
      <c r="I18" s="56">
        <f t="shared" si="2"/>
        <v>17.28</v>
      </c>
      <c r="K18" s="44"/>
      <c r="L18" s="44"/>
    </row>
    <row r="19" spans="1:12" x14ac:dyDescent="0.25">
      <c r="A19" s="169"/>
      <c r="B19" s="170"/>
      <c r="C19" s="168">
        <v>3227</v>
      </c>
      <c r="D19" s="168" t="s">
        <v>157</v>
      </c>
      <c r="E19" s="221"/>
      <c r="F19" s="56">
        <v>1000</v>
      </c>
      <c r="G19" s="56">
        <v>1000.81</v>
      </c>
      <c r="H19" s="56"/>
      <c r="I19" s="56">
        <f t="shared" si="2"/>
        <v>100.081</v>
      </c>
      <c r="K19" s="44"/>
    </row>
    <row r="20" spans="1:12" x14ac:dyDescent="0.25">
      <c r="A20" s="127"/>
      <c r="B20" s="128"/>
      <c r="C20" s="129">
        <v>323</v>
      </c>
      <c r="D20" s="129" t="s">
        <v>117</v>
      </c>
      <c r="E20" s="206">
        <f>SUM(E21,E22,E23,E24,E25,E26,E27,E28)</f>
        <v>18400.309999999998</v>
      </c>
      <c r="F20" s="206">
        <f>SUM(F21,F22,F23,F24,F25,F26,F27,F28)</f>
        <v>58287</v>
      </c>
      <c r="G20" s="230">
        <f>SUM(G21:G28)</f>
        <v>21813.47</v>
      </c>
      <c r="H20" s="56">
        <f t="shared" si="0"/>
        <v>118.54947009044959</v>
      </c>
      <c r="I20" s="56">
        <f t="shared" si="2"/>
        <v>37.424245543603206</v>
      </c>
      <c r="K20" s="44"/>
    </row>
    <row r="21" spans="1:12" x14ac:dyDescent="0.25">
      <c r="A21" s="127"/>
      <c r="B21" s="128"/>
      <c r="C21" s="132">
        <v>3231</v>
      </c>
      <c r="D21" s="132" t="s">
        <v>118</v>
      </c>
      <c r="E21" s="221">
        <v>1285.92</v>
      </c>
      <c r="F21" s="56">
        <v>2500</v>
      </c>
      <c r="G21" s="56">
        <v>1229.56</v>
      </c>
      <c r="H21" s="56">
        <f t="shared" si="0"/>
        <v>95.617145701132259</v>
      </c>
      <c r="I21" s="56">
        <f t="shared" si="2"/>
        <v>49.182400000000001</v>
      </c>
      <c r="K21" s="44"/>
    </row>
    <row r="22" spans="1:12" x14ac:dyDescent="0.25">
      <c r="A22" s="127"/>
      <c r="B22" s="128"/>
      <c r="C22" s="132">
        <v>3232</v>
      </c>
      <c r="D22" s="132" t="s">
        <v>159</v>
      </c>
      <c r="E22" s="221">
        <v>1510</v>
      </c>
      <c r="F22" s="56">
        <v>14200</v>
      </c>
      <c r="G22" s="56">
        <v>1838.95</v>
      </c>
      <c r="H22" s="56">
        <f t="shared" si="0"/>
        <v>121.78476821192052</v>
      </c>
      <c r="I22" s="56">
        <f t="shared" si="2"/>
        <v>12.950352112676056</v>
      </c>
      <c r="K22" s="44"/>
    </row>
    <row r="23" spans="1:12" x14ac:dyDescent="0.25">
      <c r="A23" s="127"/>
      <c r="B23" s="128"/>
      <c r="C23" s="132">
        <v>3233</v>
      </c>
      <c r="D23" s="132" t="s">
        <v>160</v>
      </c>
      <c r="E23" s="221">
        <v>248.85</v>
      </c>
      <c r="F23" s="56">
        <v>747</v>
      </c>
      <c r="G23" s="56">
        <v>1178.8499999999999</v>
      </c>
      <c r="H23" s="56">
        <f t="shared" si="0"/>
        <v>473.71910789632307</v>
      </c>
      <c r="I23" s="56">
        <f t="shared" si="2"/>
        <v>157.81124497991968</v>
      </c>
      <c r="K23" s="44"/>
    </row>
    <row r="24" spans="1:12" x14ac:dyDescent="0.25">
      <c r="A24" s="127"/>
      <c r="B24" s="128"/>
      <c r="C24" s="132">
        <v>3234</v>
      </c>
      <c r="D24" s="132" t="s">
        <v>119</v>
      </c>
      <c r="E24" s="221">
        <v>5514.18</v>
      </c>
      <c r="F24" s="56">
        <v>9000</v>
      </c>
      <c r="G24" s="56">
        <v>5577.49</v>
      </c>
      <c r="H24" s="56">
        <f t="shared" si="0"/>
        <v>101.14813081908822</v>
      </c>
      <c r="I24" s="56">
        <f t="shared" si="2"/>
        <v>61.972111111111104</v>
      </c>
      <c r="K24" s="44"/>
    </row>
    <row r="25" spans="1:12" x14ac:dyDescent="0.25">
      <c r="A25" s="127"/>
      <c r="B25" s="128"/>
      <c r="C25" s="132">
        <v>3236</v>
      </c>
      <c r="D25" s="132" t="s">
        <v>120</v>
      </c>
      <c r="E25" s="221">
        <v>350.05</v>
      </c>
      <c r="F25" s="56">
        <v>9000</v>
      </c>
      <c r="G25" s="56">
        <v>405.49</v>
      </c>
      <c r="H25" s="56">
        <f t="shared" si="0"/>
        <v>115.83773746607626</v>
      </c>
      <c r="I25" s="56">
        <f t="shared" si="2"/>
        <v>4.5054444444444446</v>
      </c>
      <c r="K25" s="44"/>
    </row>
    <row r="26" spans="1:12" x14ac:dyDescent="0.25">
      <c r="A26" s="127"/>
      <c r="B26" s="128"/>
      <c r="C26" s="132">
        <v>3237</v>
      </c>
      <c r="D26" s="132" t="s">
        <v>121</v>
      </c>
      <c r="E26" s="221">
        <v>517.58000000000004</v>
      </c>
      <c r="F26" s="56">
        <v>2500</v>
      </c>
      <c r="G26" s="56">
        <v>850</v>
      </c>
      <c r="H26" s="56">
        <f t="shared" si="0"/>
        <v>164.22582016306657</v>
      </c>
      <c r="I26" s="56">
        <f t="shared" si="2"/>
        <v>34</v>
      </c>
      <c r="K26" s="44"/>
    </row>
    <row r="27" spans="1:12" x14ac:dyDescent="0.25">
      <c r="A27" s="127"/>
      <c r="B27" s="128"/>
      <c r="C27" s="132">
        <v>3238</v>
      </c>
      <c r="D27" s="132" t="s">
        <v>122</v>
      </c>
      <c r="E27" s="221">
        <v>1120.32</v>
      </c>
      <c r="F27" s="56">
        <v>1800</v>
      </c>
      <c r="G27" s="56">
        <v>1448.72</v>
      </c>
      <c r="H27" s="56">
        <f t="shared" si="0"/>
        <v>129.31305341331048</v>
      </c>
      <c r="I27" s="56">
        <f t="shared" si="2"/>
        <v>80.484444444444449</v>
      </c>
      <c r="K27" s="44"/>
    </row>
    <row r="28" spans="1:12" x14ac:dyDescent="0.25">
      <c r="A28" s="127"/>
      <c r="B28" s="128"/>
      <c r="C28" s="132">
        <v>3239</v>
      </c>
      <c r="D28" s="132" t="s">
        <v>123</v>
      </c>
      <c r="E28" s="221">
        <v>7853.41</v>
      </c>
      <c r="F28" s="56">
        <v>18540</v>
      </c>
      <c r="G28" s="56">
        <v>9284.41</v>
      </c>
      <c r="H28" s="56">
        <f t="shared" si="0"/>
        <v>118.22138408665791</v>
      </c>
      <c r="I28" s="56">
        <f t="shared" si="2"/>
        <v>50.0777238403452</v>
      </c>
      <c r="K28" s="44"/>
    </row>
    <row r="29" spans="1:12" ht="25.5" x14ac:dyDescent="0.25">
      <c r="A29" s="127"/>
      <c r="B29" s="128"/>
      <c r="C29" s="129">
        <v>329</v>
      </c>
      <c r="D29" s="129" t="s">
        <v>180</v>
      </c>
      <c r="E29" s="206">
        <f>SUM(E30,E31,E32,E33)</f>
        <v>3570.91</v>
      </c>
      <c r="F29" s="206">
        <f>SUM(F30,F31,F32,F33)</f>
        <v>7190</v>
      </c>
      <c r="G29" s="230">
        <f>SUM(G30:G33)</f>
        <v>3265.9399999999996</v>
      </c>
      <c r="H29" s="56">
        <f t="shared" si="0"/>
        <v>91.459599933910397</v>
      </c>
      <c r="I29" s="56">
        <f t="shared" si="2"/>
        <v>45.423365785813623</v>
      </c>
      <c r="K29" s="44"/>
    </row>
    <row r="30" spans="1:12" x14ac:dyDescent="0.25">
      <c r="A30" s="127"/>
      <c r="B30" s="128"/>
      <c r="C30" s="132">
        <v>3292</v>
      </c>
      <c r="D30" s="132" t="s">
        <v>125</v>
      </c>
      <c r="E30" s="221">
        <v>1004.69</v>
      </c>
      <c r="F30" s="56">
        <v>1010</v>
      </c>
      <c r="G30" s="56">
        <v>1004.69</v>
      </c>
      <c r="H30" s="56">
        <f t="shared" si="0"/>
        <v>100</v>
      </c>
      <c r="I30" s="56">
        <f t="shared" si="2"/>
        <v>99.474257425742579</v>
      </c>
      <c r="K30" s="44"/>
    </row>
    <row r="31" spans="1:12" x14ac:dyDescent="0.25">
      <c r="A31" s="127"/>
      <c r="B31" s="128"/>
      <c r="C31" s="132">
        <v>3293</v>
      </c>
      <c r="D31" s="132" t="s">
        <v>126</v>
      </c>
      <c r="E31" s="221"/>
      <c r="F31" s="56">
        <v>1000</v>
      </c>
      <c r="G31" s="56">
        <v>512.64</v>
      </c>
      <c r="H31" s="56" t="e">
        <f t="shared" si="0"/>
        <v>#DIV/0!</v>
      </c>
      <c r="I31" s="56">
        <f t="shared" si="2"/>
        <v>51.263999999999996</v>
      </c>
      <c r="K31" s="44"/>
    </row>
    <row r="32" spans="1:12" x14ac:dyDescent="0.25">
      <c r="A32" s="127"/>
      <c r="B32" s="128"/>
      <c r="C32" s="132">
        <v>3294</v>
      </c>
      <c r="D32" s="132" t="s">
        <v>127</v>
      </c>
      <c r="E32" s="221">
        <v>108.09</v>
      </c>
      <c r="F32" s="56">
        <v>180</v>
      </c>
      <c r="G32" s="56">
        <v>108.09</v>
      </c>
      <c r="H32" s="56">
        <f t="shared" si="0"/>
        <v>100</v>
      </c>
      <c r="I32" s="56">
        <f t="shared" si="2"/>
        <v>60.050000000000004</v>
      </c>
      <c r="K32" s="44"/>
    </row>
    <row r="33" spans="1:11" x14ac:dyDescent="0.25">
      <c r="A33" s="127"/>
      <c r="B33" s="128"/>
      <c r="C33" s="132">
        <v>3299</v>
      </c>
      <c r="D33" s="132" t="s">
        <v>181</v>
      </c>
      <c r="E33" s="221">
        <v>2458.13</v>
      </c>
      <c r="F33" s="56">
        <v>5000</v>
      </c>
      <c r="G33" s="56">
        <v>1640.52</v>
      </c>
      <c r="H33" s="56">
        <f t="shared" si="0"/>
        <v>66.73853701797708</v>
      </c>
      <c r="I33" s="56">
        <f t="shared" si="2"/>
        <v>32.810400000000001</v>
      </c>
      <c r="K33" s="44"/>
    </row>
    <row r="34" spans="1:11" x14ac:dyDescent="0.25">
      <c r="A34" s="277" t="s">
        <v>79</v>
      </c>
      <c r="B34" s="278"/>
      <c r="C34" s="279"/>
      <c r="D34" s="69" t="s">
        <v>182</v>
      </c>
      <c r="E34" s="223">
        <v>265.57</v>
      </c>
      <c r="F34" s="71">
        <v>530.89</v>
      </c>
      <c r="G34" s="71">
        <v>41.29</v>
      </c>
      <c r="H34" s="71">
        <f t="shared" si="0"/>
        <v>15.547689874609331</v>
      </c>
      <c r="I34" s="71">
        <f>G34/F34*100</f>
        <v>7.7775056979788664</v>
      </c>
      <c r="K34" s="44"/>
    </row>
    <row r="35" spans="1:11" x14ac:dyDescent="0.25">
      <c r="A35" s="261" t="s">
        <v>75</v>
      </c>
      <c r="B35" s="262"/>
      <c r="C35" s="263"/>
      <c r="D35" s="132" t="s">
        <v>90</v>
      </c>
      <c r="E35" s="221">
        <v>265.57</v>
      </c>
      <c r="F35" s="56">
        <v>530.89</v>
      </c>
      <c r="G35" s="56">
        <v>41.29</v>
      </c>
      <c r="H35" s="56">
        <f t="shared" si="0"/>
        <v>15.547689874609331</v>
      </c>
      <c r="I35" s="56">
        <f>G35/F35*100</f>
        <v>7.7775056979788664</v>
      </c>
      <c r="K35" s="44"/>
    </row>
    <row r="36" spans="1:11" x14ac:dyDescent="0.25">
      <c r="A36" s="127">
        <v>3</v>
      </c>
      <c r="B36" s="128"/>
      <c r="C36" s="132"/>
      <c r="D36" s="132" t="s">
        <v>10</v>
      </c>
      <c r="E36" s="221"/>
      <c r="F36" s="56"/>
      <c r="G36" s="56"/>
      <c r="H36" s="56"/>
      <c r="I36" s="56"/>
      <c r="K36" s="44"/>
    </row>
    <row r="37" spans="1:11" x14ac:dyDescent="0.25">
      <c r="A37" s="127"/>
      <c r="B37" s="128">
        <v>34</v>
      </c>
      <c r="C37" s="132"/>
      <c r="D37" s="132" t="s">
        <v>182</v>
      </c>
      <c r="E37" s="221">
        <v>265.57</v>
      </c>
      <c r="F37" s="56">
        <v>530.89</v>
      </c>
      <c r="G37" s="56">
        <v>41.29</v>
      </c>
      <c r="H37" s="56">
        <f t="shared" si="0"/>
        <v>15.547689874609331</v>
      </c>
      <c r="I37" s="56">
        <f>G37/F37*100</f>
        <v>7.7775056979788664</v>
      </c>
      <c r="K37" s="44"/>
    </row>
    <row r="38" spans="1:11" x14ac:dyDescent="0.25">
      <c r="A38" s="127"/>
      <c r="B38" s="128"/>
      <c r="C38" s="132">
        <v>343</v>
      </c>
      <c r="D38" s="132" t="s">
        <v>164</v>
      </c>
      <c r="E38" s="221"/>
      <c r="F38" s="56"/>
      <c r="G38" s="56"/>
      <c r="H38" s="56"/>
      <c r="I38" s="56"/>
      <c r="K38" s="44"/>
    </row>
    <row r="39" spans="1:11" x14ac:dyDescent="0.25">
      <c r="A39" s="127"/>
      <c r="B39" s="128"/>
      <c r="C39" s="132">
        <v>3431</v>
      </c>
      <c r="D39" s="132" t="s">
        <v>183</v>
      </c>
      <c r="E39" s="221">
        <v>218.71</v>
      </c>
      <c r="F39" s="56">
        <v>465</v>
      </c>
      <c r="G39" s="56">
        <v>0</v>
      </c>
      <c r="H39" s="56">
        <f t="shared" si="0"/>
        <v>0</v>
      </c>
      <c r="I39" s="56">
        <f t="shared" ref="I39:I40" si="3">G39/F39*100</f>
        <v>0</v>
      </c>
      <c r="K39" s="44"/>
    </row>
    <row r="40" spans="1:11" x14ac:dyDescent="0.25">
      <c r="A40" s="127"/>
      <c r="B40" s="128"/>
      <c r="C40" s="132">
        <v>3433</v>
      </c>
      <c r="D40" s="132" t="s">
        <v>129</v>
      </c>
      <c r="E40" s="221">
        <v>46.86</v>
      </c>
      <c r="F40" s="56">
        <v>60</v>
      </c>
      <c r="G40" s="56">
        <v>41.29</v>
      </c>
      <c r="H40" s="56">
        <f t="shared" si="0"/>
        <v>88.113529662825442</v>
      </c>
      <c r="I40" s="56">
        <f t="shared" si="3"/>
        <v>68.816666666666677</v>
      </c>
      <c r="K40" s="44"/>
    </row>
    <row r="41" spans="1:11" x14ac:dyDescent="0.25">
      <c r="A41" s="274" t="s">
        <v>186</v>
      </c>
      <c r="B41" s="275"/>
      <c r="C41" s="276"/>
      <c r="D41" s="72" t="s">
        <v>86</v>
      </c>
      <c r="E41" s="224"/>
      <c r="F41" s="71">
        <v>31200</v>
      </c>
      <c r="G41" s="71"/>
      <c r="H41" s="71"/>
      <c r="I41" s="71">
        <f>G41/F41*100</f>
        <v>0</v>
      </c>
    </row>
    <row r="42" spans="1:11" x14ac:dyDescent="0.25">
      <c r="A42" s="261" t="s">
        <v>75</v>
      </c>
      <c r="B42" s="262"/>
      <c r="C42" s="263"/>
      <c r="D42" s="47" t="s">
        <v>90</v>
      </c>
      <c r="E42" s="221">
        <v>0</v>
      </c>
      <c r="F42" s="56">
        <v>31200</v>
      </c>
      <c r="G42" s="56">
        <v>0</v>
      </c>
      <c r="H42" s="56"/>
      <c r="I42" s="56">
        <f>G42/F42*100</f>
        <v>0</v>
      </c>
    </row>
    <row r="43" spans="1:11" x14ac:dyDescent="0.25">
      <c r="A43" s="45">
        <v>4</v>
      </c>
      <c r="B43" s="46"/>
      <c r="C43" s="47"/>
      <c r="D43" s="47" t="s">
        <v>80</v>
      </c>
      <c r="E43" s="221">
        <v>0</v>
      </c>
      <c r="F43" s="56">
        <v>0</v>
      </c>
      <c r="G43" s="56">
        <v>0</v>
      </c>
      <c r="H43" s="56"/>
      <c r="I43" s="56"/>
    </row>
    <row r="44" spans="1:11" x14ac:dyDescent="0.25">
      <c r="A44" s="130"/>
      <c r="B44" s="131">
        <v>42</v>
      </c>
      <c r="C44" s="132"/>
      <c r="D44" s="132" t="s">
        <v>184</v>
      </c>
      <c r="E44" s="221"/>
      <c r="F44" s="56"/>
      <c r="G44" s="56"/>
      <c r="H44" s="56"/>
      <c r="I44" s="56"/>
    </row>
    <row r="45" spans="1:11" x14ac:dyDescent="0.25">
      <c r="A45" s="130"/>
      <c r="B45" s="131"/>
      <c r="C45" s="132">
        <v>422</v>
      </c>
      <c r="D45" s="132" t="s">
        <v>131</v>
      </c>
      <c r="E45" s="221"/>
      <c r="F45" s="56"/>
      <c r="G45" s="56"/>
      <c r="H45" s="56"/>
      <c r="I45" s="56"/>
    </row>
    <row r="46" spans="1:11" x14ac:dyDescent="0.25">
      <c r="A46" s="130"/>
      <c r="B46" s="131"/>
      <c r="C46" s="132">
        <v>4221</v>
      </c>
      <c r="D46" s="132" t="s">
        <v>170</v>
      </c>
      <c r="E46" s="221"/>
      <c r="F46" s="56">
        <v>30000</v>
      </c>
      <c r="G46" s="56"/>
      <c r="H46" s="56"/>
      <c r="I46" s="56"/>
    </row>
    <row r="47" spans="1:11" x14ac:dyDescent="0.25">
      <c r="A47" s="130"/>
      <c r="B47" s="131"/>
      <c r="C47" s="132">
        <v>4223</v>
      </c>
      <c r="D47" s="132" t="s">
        <v>172</v>
      </c>
      <c r="E47" s="221"/>
      <c r="F47" s="56"/>
      <c r="G47" s="56"/>
      <c r="H47" s="56"/>
      <c r="I47" s="56"/>
    </row>
    <row r="48" spans="1:11" x14ac:dyDescent="0.25">
      <c r="A48" s="130"/>
      <c r="B48" s="131"/>
      <c r="C48" s="132">
        <v>4227</v>
      </c>
      <c r="D48" s="132" t="s">
        <v>219</v>
      </c>
      <c r="E48" s="221"/>
      <c r="F48" s="56"/>
      <c r="G48" s="56"/>
      <c r="H48" s="56"/>
      <c r="I48" s="56"/>
    </row>
    <row r="49" spans="1:20" x14ac:dyDescent="0.25">
      <c r="A49" s="130"/>
      <c r="B49" s="131"/>
      <c r="C49" s="132">
        <v>424</v>
      </c>
      <c r="D49" s="132" t="s">
        <v>220</v>
      </c>
      <c r="E49" s="221"/>
      <c r="F49" s="56">
        <v>1200</v>
      </c>
      <c r="G49" s="56">
        <v>0</v>
      </c>
      <c r="H49" s="56"/>
      <c r="I49" s="56"/>
    </row>
    <row r="50" spans="1:20" x14ac:dyDescent="0.25">
      <c r="A50" s="130"/>
      <c r="B50" s="131"/>
      <c r="C50" s="132">
        <v>4241</v>
      </c>
      <c r="D50" s="132" t="s">
        <v>221</v>
      </c>
      <c r="E50" s="221"/>
      <c r="F50" s="56"/>
      <c r="G50" s="56">
        <v>0</v>
      </c>
      <c r="H50" s="56"/>
      <c r="I50" s="56"/>
    </row>
    <row r="51" spans="1:20" x14ac:dyDescent="0.25">
      <c r="A51" s="280" t="s">
        <v>185</v>
      </c>
      <c r="B51" s="281"/>
      <c r="C51" s="282"/>
      <c r="D51" s="69" t="s">
        <v>62</v>
      </c>
      <c r="E51" s="223"/>
      <c r="F51" s="71">
        <v>22800</v>
      </c>
      <c r="G51" s="71"/>
      <c r="H51" s="71"/>
      <c r="I51" s="71">
        <f>G51/F51*100</f>
        <v>0</v>
      </c>
    </row>
    <row r="52" spans="1:20" x14ac:dyDescent="0.25">
      <c r="A52" s="283" t="s">
        <v>75</v>
      </c>
      <c r="B52" s="284"/>
      <c r="C52" s="285"/>
      <c r="D52" s="132" t="s">
        <v>90</v>
      </c>
      <c r="E52" s="221"/>
      <c r="F52" s="56"/>
      <c r="G52" s="56"/>
      <c r="H52" s="56"/>
      <c r="I52" s="56"/>
    </row>
    <row r="53" spans="1:20" x14ac:dyDescent="0.25">
      <c r="A53" s="130">
        <v>4</v>
      </c>
      <c r="B53" s="131"/>
      <c r="C53" s="132"/>
      <c r="D53" s="132" t="s">
        <v>62</v>
      </c>
      <c r="E53" s="221"/>
      <c r="F53" s="56"/>
      <c r="G53" s="56"/>
      <c r="H53" s="56"/>
      <c r="I53" s="56"/>
    </row>
    <row r="54" spans="1:20" x14ac:dyDescent="0.25">
      <c r="A54" s="130"/>
      <c r="B54" s="131">
        <v>45</v>
      </c>
      <c r="C54" s="132"/>
      <c r="D54" s="132" t="s">
        <v>62</v>
      </c>
      <c r="E54" s="221"/>
      <c r="F54" s="56">
        <v>22800</v>
      </c>
      <c r="G54" s="56"/>
      <c r="H54" s="56"/>
      <c r="I54" s="56">
        <f>G54/F54*100</f>
        <v>0</v>
      </c>
    </row>
    <row r="55" spans="1:20" x14ac:dyDescent="0.25">
      <c r="A55" s="130"/>
      <c r="B55" s="131"/>
      <c r="C55" s="132">
        <v>451</v>
      </c>
      <c r="D55" s="132" t="s">
        <v>187</v>
      </c>
      <c r="E55" s="221"/>
      <c r="F55" s="56">
        <v>22800</v>
      </c>
      <c r="G55" s="56"/>
      <c r="H55" s="56"/>
      <c r="I55" s="56"/>
      <c r="K55" s="44"/>
      <c r="M55" s="44"/>
    </row>
    <row r="56" spans="1:20" x14ac:dyDescent="0.25">
      <c r="A56" s="130"/>
      <c r="B56" s="131"/>
      <c r="C56" s="132">
        <v>4511</v>
      </c>
      <c r="D56" s="132" t="s">
        <v>187</v>
      </c>
      <c r="E56" s="221"/>
      <c r="F56" s="56">
        <v>22800</v>
      </c>
      <c r="G56" s="56"/>
      <c r="H56" s="56"/>
      <c r="I56" s="56"/>
      <c r="K56" s="44"/>
      <c r="M56" s="44"/>
    </row>
    <row r="57" spans="1:20" x14ac:dyDescent="0.25">
      <c r="A57" s="277" t="s">
        <v>81</v>
      </c>
      <c r="B57" s="278"/>
      <c r="C57" s="279"/>
      <c r="D57" s="72" t="s">
        <v>82</v>
      </c>
      <c r="E57" s="224">
        <v>649812.06000000006</v>
      </c>
      <c r="F57" s="88">
        <v>1595800</v>
      </c>
      <c r="G57" s="88">
        <f>SUM(G60,G68)</f>
        <v>841213.71</v>
      </c>
      <c r="H57" s="70"/>
      <c r="I57" s="70"/>
      <c r="K57" s="44"/>
      <c r="M57" s="44"/>
      <c r="T57" s="44"/>
    </row>
    <row r="58" spans="1:20" x14ac:dyDescent="0.25">
      <c r="A58" s="289" t="s">
        <v>188</v>
      </c>
      <c r="B58" s="290"/>
      <c r="C58" s="291"/>
      <c r="D58" s="129" t="s">
        <v>222</v>
      </c>
      <c r="E58" s="206">
        <v>649812.06000000006</v>
      </c>
      <c r="F58" s="35">
        <v>1595800</v>
      </c>
      <c r="G58" s="35">
        <v>841213.71</v>
      </c>
      <c r="H58" s="56">
        <f t="shared" si="0"/>
        <v>129.45492424378827</v>
      </c>
      <c r="I58" s="56">
        <f>G58/F58*100</f>
        <v>52.714231733299911</v>
      </c>
      <c r="K58" s="44"/>
      <c r="M58" s="44"/>
      <c r="T58" s="44"/>
    </row>
    <row r="59" spans="1:20" x14ac:dyDescent="0.25">
      <c r="A59" s="136">
        <v>3</v>
      </c>
      <c r="B59" s="137"/>
      <c r="C59" s="138"/>
      <c r="D59" s="129" t="s">
        <v>10</v>
      </c>
      <c r="E59" s="206"/>
      <c r="F59" s="35"/>
      <c r="G59" s="35"/>
      <c r="H59" s="56"/>
      <c r="I59" s="56"/>
      <c r="K59" s="44"/>
      <c r="M59" s="44"/>
      <c r="T59" s="44"/>
    </row>
    <row r="60" spans="1:20" x14ac:dyDescent="0.25">
      <c r="A60" s="45"/>
      <c r="B60" s="46">
        <v>31</v>
      </c>
      <c r="C60" s="47">
        <v>31</v>
      </c>
      <c r="D60" s="47" t="s">
        <v>132</v>
      </c>
      <c r="E60" s="221">
        <f>SUM(E61,E63,E65,E68)</f>
        <v>649812.06000000017</v>
      </c>
      <c r="F60" s="229">
        <f>SUM(F61,F63,F65)</f>
        <v>1595800</v>
      </c>
      <c r="G60" s="56">
        <v>841213.71</v>
      </c>
      <c r="H60" s="56"/>
      <c r="I60" s="56"/>
      <c r="K60" s="44"/>
      <c r="M60" s="44"/>
    </row>
    <row r="61" spans="1:20" x14ac:dyDescent="0.25">
      <c r="A61" s="130"/>
      <c r="B61" s="131"/>
      <c r="C61" s="132">
        <v>311</v>
      </c>
      <c r="D61" s="132" t="s">
        <v>189</v>
      </c>
      <c r="E61" s="221">
        <v>536166.55000000005</v>
      </c>
      <c r="F61" s="56">
        <v>1320000</v>
      </c>
      <c r="G61" s="56">
        <v>696274.36</v>
      </c>
      <c r="H61" s="56">
        <f t="shared" si="0"/>
        <v>129.86158125679418</v>
      </c>
      <c r="I61" s="56">
        <f t="shared" ref="I61:I66" si="4">G61/F61*100</f>
        <v>52.748057575757578</v>
      </c>
      <c r="K61" s="44"/>
      <c r="M61" s="44"/>
    </row>
    <row r="62" spans="1:20" x14ac:dyDescent="0.25">
      <c r="A62" s="130"/>
      <c r="B62" s="131"/>
      <c r="C62" s="132">
        <v>3111</v>
      </c>
      <c r="D62" s="132" t="s">
        <v>146</v>
      </c>
      <c r="E62" s="221">
        <v>536166.55000000005</v>
      </c>
      <c r="F62" s="56">
        <v>1320000</v>
      </c>
      <c r="G62" s="56">
        <v>696274.36</v>
      </c>
      <c r="H62" s="56">
        <f t="shared" si="0"/>
        <v>129.86158125679418</v>
      </c>
      <c r="I62" s="56">
        <f t="shared" si="4"/>
        <v>52.748057575757578</v>
      </c>
      <c r="K62" s="44"/>
      <c r="M62" s="44"/>
    </row>
    <row r="63" spans="1:20" x14ac:dyDescent="0.25">
      <c r="A63" s="130"/>
      <c r="B63" s="131"/>
      <c r="C63" s="132">
        <v>312</v>
      </c>
      <c r="D63" s="132" t="s">
        <v>111</v>
      </c>
      <c r="E63" s="221">
        <v>24478.54</v>
      </c>
      <c r="F63" s="56">
        <v>58000</v>
      </c>
      <c r="G63" s="56">
        <v>30054.05</v>
      </c>
      <c r="H63" s="56">
        <f t="shared" si="0"/>
        <v>122.77713458400706</v>
      </c>
      <c r="I63" s="56">
        <f t="shared" si="4"/>
        <v>51.817327586206893</v>
      </c>
      <c r="K63" s="44"/>
      <c r="M63" s="44"/>
    </row>
    <row r="64" spans="1:20" x14ac:dyDescent="0.25">
      <c r="A64" s="130"/>
      <c r="B64" s="131"/>
      <c r="C64" s="132">
        <v>3121</v>
      </c>
      <c r="D64" s="132" t="s">
        <v>111</v>
      </c>
      <c r="E64" s="221">
        <v>24478.54</v>
      </c>
      <c r="F64" s="56">
        <v>58000</v>
      </c>
      <c r="G64" s="56">
        <v>30054.05</v>
      </c>
      <c r="H64" s="56">
        <f t="shared" si="0"/>
        <v>122.77713458400706</v>
      </c>
      <c r="I64" s="56">
        <f t="shared" si="4"/>
        <v>51.817327586206893</v>
      </c>
      <c r="K64" s="44"/>
      <c r="M64" s="44"/>
    </row>
    <row r="65" spans="1:13" x14ac:dyDescent="0.25">
      <c r="A65" s="130"/>
      <c r="B65" s="131"/>
      <c r="C65" s="132">
        <v>313</v>
      </c>
      <c r="D65" s="132" t="s">
        <v>135</v>
      </c>
      <c r="E65" s="221">
        <v>88636.07</v>
      </c>
      <c r="F65" s="56">
        <v>217800</v>
      </c>
      <c r="G65" s="56">
        <v>114885.3</v>
      </c>
      <c r="H65" s="56">
        <f t="shared" si="0"/>
        <v>129.61461400533665</v>
      </c>
      <c r="I65" s="56">
        <f t="shared" si="4"/>
        <v>52.748071625344352</v>
      </c>
      <c r="K65" s="44"/>
      <c r="M65" s="44"/>
    </row>
    <row r="66" spans="1:13" x14ac:dyDescent="0.25">
      <c r="A66" s="130"/>
      <c r="B66" s="131"/>
      <c r="C66" s="132">
        <v>3132</v>
      </c>
      <c r="D66" s="132" t="s">
        <v>190</v>
      </c>
      <c r="E66" s="221">
        <v>88636.07</v>
      </c>
      <c r="F66" s="56">
        <v>217800</v>
      </c>
      <c r="G66" s="56">
        <v>114885.3</v>
      </c>
      <c r="H66" s="56">
        <f t="shared" si="0"/>
        <v>129.61461400533665</v>
      </c>
      <c r="I66" s="56">
        <f t="shared" si="4"/>
        <v>52.748071625344352</v>
      </c>
      <c r="K66" s="44"/>
      <c r="M66" s="44"/>
    </row>
    <row r="67" spans="1:13" x14ac:dyDescent="0.25">
      <c r="A67" s="130"/>
      <c r="B67" s="131"/>
      <c r="C67" s="132">
        <v>3133</v>
      </c>
      <c r="D67" s="132" t="s">
        <v>191</v>
      </c>
      <c r="E67" s="221"/>
      <c r="F67" s="56"/>
      <c r="G67" s="56"/>
      <c r="H67" s="56"/>
      <c r="I67" s="56"/>
      <c r="K67" s="44"/>
      <c r="M67" s="44"/>
    </row>
    <row r="68" spans="1:13" x14ac:dyDescent="0.25">
      <c r="A68" s="270" t="s">
        <v>192</v>
      </c>
      <c r="B68" s="270"/>
      <c r="C68" s="270"/>
      <c r="D68" s="134" t="s">
        <v>243</v>
      </c>
      <c r="E68" s="221">
        <v>530.9</v>
      </c>
      <c r="F68" s="56">
        <v>0</v>
      </c>
      <c r="G68" s="56">
        <v>0</v>
      </c>
      <c r="H68" s="56">
        <f t="shared" si="0"/>
        <v>0</v>
      </c>
      <c r="I68" s="56"/>
      <c r="K68" s="44"/>
      <c r="M68" s="44"/>
    </row>
    <row r="69" spans="1:13" x14ac:dyDescent="0.25">
      <c r="A69" s="133">
        <v>3</v>
      </c>
      <c r="B69" s="133"/>
      <c r="C69" s="133"/>
      <c r="D69" s="78" t="s">
        <v>10</v>
      </c>
      <c r="E69" s="225"/>
      <c r="F69" s="56"/>
      <c r="G69" s="56"/>
      <c r="H69" s="56"/>
      <c r="I69" s="56"/>
      <c r="K69" s="44"/>
      <c r="M69" s="44"/>
    </row>
    <row r="70" spans="1:13" x14ac:dyDescent="0.25">
      <c r="A70" s="133"/>
      <c r="B70" s="133">
        <v>31</v>
      </c>
      <c r="C70" s="133"/>
      <c r="D70" s="78" t="s">
        <v>11</v>
      </c>
      <c r="E70" s="225"/>
      <c r="F70" s="56"/>
      <c r="G70" s="56"/>
      <c r="H70" s="56"/>
      <c r="I70" s="56"/>
      <c r="K70" s="44"/>
      <c r="M70" s="44"/>
    </row>
    <row r="71" spans="1:13" x14ac:dyDescent="0.25">
      <c r="A71" s="133"/>
      <c r="B71" s="133"/>
      <c r="C71" s="133">
        <v>312</v>
      </c>
      <c r="D71" s="78" t="s">
        <v>111</v>
      </c>
      <c r="E71" s="225">
        <v>530.9</v>
      </c>
      <c r="F71" s="56"/>
      <c r="G71" s="56"/>
      <c r="H71" s="56">
        <f t="shared" ref="H71:H136" si="5">G71/E71*100</f>
        <v>0</v>
      </c>
      <c r="I71" s="56"/>
      <c r="K71" s="44"/>
      <c r="M71" s="44"/>
    </row>
    <row r="72" spans="1:13" x14ac:dyDescent="0.25">
      <c r="A72" s="191"/>
      <c r="B72" s="191"/>
      <c r="C72" s="191">
        <v>3121</v>
      </c>
      <c r="D72" s="78" t="s">
        <v>111</v>
      </c>
      <c r="E72" s="225">
        <v>530.9</v>
      </c>
      <c r="F72" s="56"/>
      <c r="G72" s="56"/>
      <c r="H72" s="56">
        <f t="shared" si="5"/>
        <v>0</v>
      </c>
      <c r="I72" s="56"/>
      <c r="K72" s="44"/>
      <c r="M72" s="44"/>
    </row>
    <row r="73" spans="1:13" x14ac:dyDescent="0.25">
      <c r="A73" s="278" t="s">
        <v>83</v>
      </c>
      <c r="B73" s="278"/>
      <c r="C73" s="278"/>
      <c r="D73" s="158" t="s">
        <v>82</v>
      </c>
      <c r="E73" s="226">
        <f>SUM(E77,E79,E82,E85,E90,E95)</f>
        <v>83085.799999999988</v>
      </c>
      <c r="F73" s="71">
        <v>239026.08</v>
      </c>
      <c r="G73" s="73">
        <v>109630.92</v>
      </c>
      <c r="H73" s="71">
        <f t="shared" si="5"/>
        <v>131.94904544458862</v>
      </c>
      <c r="I73" s="71">
        <f>G73/F73*100</f>
        <v>45.865672900630763</v>
      </c>
      <c r="K73" s="44"/>
      <c r="M73" s="44"/>
    </row>
    <row r="74" spans="1:13" x14ac:dyDescent="0.25">
      <c r="A74" s="292" t="s">
        <v>196</v>
      </c>
      <c r="B74" s="292"/>
      <c r="C74" s="292"/>
      <c r="D74" s="78" t="s">
        <v>222</v>
      </c>
      <c r="E74" s="225">
        <v>83085.8</v>
      </c>
      <c r="F74" s="56">
        <f>SUM(F76,F90,F94)</f>
        <v>54000</v>
      </c>
      <c r="G74" s="230">
        <v>89374.22</v>
      </c>
      <c r="H74" s="56">
        <f t="shared" si="5"/>
        <v>107.5685857270436</v>
      </c>
      <c r="I74" s="56">
        <f>G74/F74*100</f>
        <v>165.50781481481482</v>
      </c>
      <c r="K74" s="44"/>
      <c r="M74" s="44"/>
    </row>
    <row r="75" spans="1:13" x14ac:dyDescent="0.25">
      <c r="A75" s="150">
        <v>3</v>
      </c>
      <c r="B75" s="150"/>
      <c r="C75" s="150"/>
      <c r="D75" s="78" t="s">
        <v>10</v>
      </c>
      <c r="E75" s="225">
        <v>83085.8</v>
      </c>
      <c r="F75" s="56">
        <f>SUM(F76,F90,F94)</f>
        <v>54000</v>
      </c>
      <c r="G75" s="56">
        <v>89374.22</v>
      </c>
      <c r="H75" s="56">
        <f t="shared" si="5"/>
        <v>107.5685857270436</v>
      </c>
      <c r="I75" s="56">
        <f>G75/F75*100</f>
        <v>165.50781481481482</v>
      </c>
      <c r="K75" s="44"/>
      <c r="M75" s="44"/>
    </row>
    <row r="76" spans="1:13" x14ac:dyDescent="0.25">
      <c r="A76" s="131"/>
      <c r="B76" s="233">
        <v>32</v>
      </c>
      <c r="C76" s="131"/>
      <c r="D76" s="78" t="s">
        <v>19</v>
      </c>
      <c r="E76" s="225">
        <v>81782.070000000007</v>
      </c>
      <c r="F76" s="56">
        <v>27000</v>
      </c>
      <c r="G76" s="56">
        <v>88890.58</v>
      </c>
      <c r="H76" s="56">
        <f t="shared" si="5"/>
        <v>108.69201525468846</v>
      </c>
      <c r="I76" s="56">
        <f t="shared" ref="I76:I141" si="6">G76/F76*100</f>
        <v>329.22437037037037</v>
      </c>
      <c r="K76" s="44"/>
      <c r="M76" s="44"/>
    </row>
    <row r="77" spans="1:13" x14ac:dyDescent="0.25">
      <c r="A77" s="150"/>
      <c r="B77" s="150"/>
      <c r="C77" s="150">
        <v>321</v>
      </c>
      <c r="D77" s="78" t="s">
        <v>149</v>
      </c>
      <c r="E77" s="225">
        <v>8496.9699999999993</v>
      </c>
      <c r="F77" s="56">
        <v>19800</v>
      </c>
      <c r="G77" s="56">
        <v>12469.16</v>
      </c>
      <c r="H77" s="56">
        <f t="shared" si="5"/>
        <v>146.7483114569076</v>
      </c>
      <c r="I77" s="56">
        <f t="shared" si="6"/>
        <v>62.975555555555552</v>
      </c>
      <c r="K77" s="44"/>
      <c r="M77" s="44"/>
    </row>
    <row r="78" spans="1:13" x14ac:dyDescent="0.25">
      <c r="A78" s="131"/>
      <c r="B78" s="131"/>
      <c r="C78" s="131">
        <v>3212</v>
      </c>
      <c r="D78" s="78" t="s">
        <v>193</v>
      </c>
      <c r="E78" s="225">
        <v>8496.9699999999993</v>
      </c>
      <c r="F78" s="56">
        <v>19800</v>
      </c>
      <c r="G78" s="56">
        <v>12469.16</v>
      </c>
      <c r="H78" s="56">
        <f t="shared" si="5"/>
        <v>146.7483114569076</v>
      </c>
      <c r="I78" s="56">
        <f t="shared" si="6"/>
        <v>62.975555555555552</v>
      </c>
      <c r="K78" s="44"/>
      <c r="M78" s="44"/>
    </row>
    <row r="79" spans="1:13" x14ac:dyDescent="0.25">
      <c r="A79" s="150"/>
      <c r="B79" s="150"/>
      <c r="C79" s="150">
        <v>322</v>
      </c>
      <c r="D79" s="78" t="s">
        <v>153</v>
      </c>
      <c r="E79" s="225">
        <v>194.64</v>
      </c>
      <c r="F79" s="56">
        <v>864.3</v>
      </c>
      <c r="G79" s="56">
        <f>SUM(G80,G81)</f>
        <v>36192.81</v>
      </c>
      <c r="H79" s="56">
        <f t="shared" si="5"/>
        <v>18594.744143033295</v>
      </c>
      <c r="I79" s="56">
        <f t="shared" si="6"/>
        <v>4187.5286358903159</v>
      </c>
      <c r="K79" s="44"/>
      <c r="M79" s="44"/>
    </row>
    <row r="80" spans="1:13" x14ac:dyDescent="0.25">
      <c r="A80" s="150"/>
      <c r="B80" s="150"/>
      <c r="C80" s="150">
        <v>3221</v>
      </c>
      <c r="D80" s="78" t="s">
        <v>198</v>
      </c>
      <c r="E80" s="225"/>
      <c r="F80" s="56"/>
      <c r="G80" s="56"/>
      <c r="H80" s="56"/>
      <c r="I80" s="56"/>
      <c r="K80" s="44"/>
      <c r="M80" s="44"/>
    </row>
    <row r="81" spans="1:13" x14ac:dyDescent="0.25">
      <c r="A81" s="131"/>
      <c r="B81" s="131"/>
      <c r="C81" s="131">
        <v>3222</v>
      </c>
      <c r="D81" s="78" t="s">
        <v>197</v>
      </c>
      <c r="E81" s="225">
        <v>194.64</v>
      </c>
      <c r="F81" s="56">
        <v>864.3</v>
      </c>
      <c r="G81" s="56">
        <v>36192.81</v>
      </c>
      <c r="H81" s="56">
        <f t="shared" si="5"/>
        <v>18594.744143033295</v>
      </c>
      <c r="I81" s="56">
        <f t="shared" si="6"/>
        <v>4187.5286358903159</v>
      </c>
      <c r="K81" s="44"/>
      <c r="M81" s="44"/>
    </row>
    <row r="82" spans="1:13" x14ac:dyDescent="0.25">
      <c r="A82" s="181"/>
      <c r="B82" s="181"/>
      <c r="C82" s="181">
        <v>323</v>
      </c>
      <c r="D82" s="78" t="s">
        <v>117</v>
      </c>
      <c r="E82" s="225">
        <f>SUM(E83,E84)</f>
        <v>72745.17</v>
      </c>
      <c r="F82" s="56">
        <v>148108.79999999999</v>
      </c>
      <c r="G82" s="56">
        <v>38711.53</v>
      </c>
      <c r="H82" s="56">
        <f t="shared" si="5"/>
        <v>53.215258140162433</v>
      </c>
      <c r="I82" s="56">
        <f t="shared" si="6"/>
        <v>26.137224796906061</v>
      </c>
      <c r="K82" s="44"/>
      <c r="M82" s="44"/>
    </row>
    <row r="83" spans="1:13" x14ac:dyDescent="0.25">
      <c r="A83" s="228"/>
      <c r="B83" s="228"/>
      <c r="C83" s="228">
        <v>3231</v>
      </c>
      <c r="D83" s="78" t="s">
        <v>264</v>
      </c>
      <c r="E83" s="225"/>
      <c r="F83" s="56"/>
      <c r="G83" s="56">
        <v>1475</v>
      </c>
      <c r="H83" s="56"/>
      <c r="I83" s="56"/>
      <c r="K83" s="44"/>
      <c r="M83" s="44"/>
    </row>
    <row r="84" spans="1:13" x14ac:dyDescent="0.25">
      <c r="A84" s="150"/>
      <c r="B84" s="150"/>
      <c r="C84" s="150">
        <v>3239</v>
      </c>
      <c r="D84" s="78" t="s">
        <v>199</v>
      </c>
      <c r="E84" s="225">
        <v>72745.17</v>
      </c>
      <c r="F84" s="56">
        <v>148108.79999999999</v>
      </c>
      <c r="G84" s="56">
        <v>37236.53</v>
      </c>
      <c r="H84" s="56">
        <f t="shared" si="5"/>
        <v>51.187632113582247</v>
      </c>
      <c r="I84" s="56">
        <f t="shared" si="6"/>
        <v>25.141335288652666</v>
      </c>
      <c r="K84" s="44"/>
      <c r="M84" s="44"/>
    </row>
    <row r="85" spans="1:13" x14ac:dyDescent="0.25">
      <c r="A85" s="181"/>
      <c r="B85" s="181"/>
      <c r="C85" s="181">
        <v>329</v>
      </c>
      <c r="D85" s="78" t="s">
        <v>124</v>
      </c>
      <c r="E85" s="225">
        <f>SUM(E86,E87,E88,E89)</f>
        <v>345.29</v>
      </c>
      <c r="F85" s="56">
        <v>1550</v>
      </c>
      <c r="G85" s="56">
        <f>SUM(G86,G87,G89)</f>
        <v>1265.6199999999999</v>
      </c>
      <c r="H85" s="56">
        <f t="shared" si="5"/>
        <v>366.53827217701058</v>
      </c>
      <c r="I85" s="56">
        <f t="shared" si="6"/>
        <v>81.65290322580644</v>
      </c>
      <c r="K85" s="44"/>
      <c r="M85" s="44"/>
    </row>
    <row r="86" spans="1:13" x14ac:dyDescent="0.25">
      <c r="A86" s="131"/>
      <c r="B86" s="131"/>
      <c r="C86" s="131">
        <v>3291</v>
      </c>
      <c r="D86" s="78" t="s">
        <v>194</v>
      </c>
      <c r="E86" s="225"/>
      <c r="F86" s="56">
        <v>350</v>
      </c>
      <c r="G86" s="56">
        <v>825.62</v>
      </c>
      <c r="H86" s="56"/>
      <c r="I86" s="56"/>
      <c r="K86" s="44"/>
      <c r="M86" s="44"/>
    </row>
    <row r="87" spans="1:13" x14ac:dyDescent="0.25">
      <c r="A87" s="228"/>
      <c r="B87" s="228"/>
      <c r="C87" s="228">
        <v>3293</v>
      </c>
      <c r="D87" s="78" t="s">
        <v>126</v>
      </c>
      <c r="E87" s="225"/>
      <c r="F87" s="56"/>
      <c r="G87" s="56">
        <v>440</v>
      </c>
      <c r="H87" s="56"/>
      <c r="I87" s="56"/>
      <c r="K87" s="44"/>
      <c r="M87" s="44"/>
    </row>
    <row r="88" spans="1:13" x14ac:dyDescent="0.25">
      <c r="A88" s="131"/>
      <c r="B88" s="131"/>
      <c r="C88" s="131">
        <v>3295</v>
      </c>
      <c r="D88" s="78" t="s">
        <v>195</v>
      </c>
      <c r="E88" s="225"/>
      <c r="F88" s="56">
        <v>1200</v>
      </c>
      <c r="G88" s="56"/>
      <c r="H88" s="56"/>
      <c r="I88" s="56">
        <f t="shared" si="6"/>
        <v>0</v>
      </c>
      <c r="K88" s="44"/>
      <c r="M88" s="44"/>
    </row>
    <row r="89" spans="1:13" x14ac:dyDescent="0.25">
      <c r="A89" s="131"/>
      <c r="B89" s="131"/>
      <c r="C89" s="131">
        <v>3296</v>
      </c>
      <c r="D89" s="78" t="s">
        <v>163</v>
      </c>
      <c r="E89" s="225">
        <v>345.29</v>
      </c>
      <c r="F89" s="56"/>
      <c r="G89" s="56"/>
      <c r="H89" s="56">
        <f t="shared" si="5"/>
        <v>0</v>
      </c>
      <c r="I89" s="56"/>
      <c r="K89" s="44"/>
      <c r="M89" s="44"/>
    </row>
    <row r="90" spans="1:13" x14ac:dyDescent="0.25">
      <c r="A90" s="131"/>
      <c r="B90" s="233">
        <v>37</v>
      </c>
      <c r="C90" s="131"/>
      <c r="D90" s="78" t="s">
        <v>130</v>
      </c>
      <c r="E90" s="225">
        <v>1303.73</v>
      </c>
      <c r="F90" s="56">
        <v>27000</v>
      </c>
      <c r="G90" s="56">
        <v>483.64</v>
      </c>
      <c r="H90" s="56">
        <f t="shared" si="5"/>
        <v>37.096638107583622</v>
      </c>
      <c r="I90" s="56">
        <f t="shared" si="6"/>
        <v>1.7912592592592591</v>
      </c>
      <c r="K90" s="44"/>
      <c r="M90" s="44"/>
    </row>
    <row r="91" spans="1:13" ht="18" customHeight="1" x14ac:dyDescent="0.25">
      <c r="A91" s="131"/>
      <c r="B91" s="131"/>
      <c r="C91" s="131">
        <v>372</v>
      </c>
      <c r="D91" s="78" t="s">
        <v>223</v>
      </c>
      <c r="E91" s="225">
        <v>1303.73</v>
      </c>
      <c r="F91" s="56">
        <v>27000</v>
      </c>
      <c r="G91" s="56">
        <f>SUM(G93,G92)</f>
        <v>483.64</v>
      </c>
      <c r="H91" s="56">
        <f t="shared" si="5"/>
        <v>37.096638107583622</v>
      </c>
      <c r="I91" s="56">
        <f t="shared" si="6"/>
        <v>1.7912592592592591</v>
      </c>
      <c r="K91" s="44"/>
      <c r="M91" s="44"/>
    </row>
    <row r="92" spans="1:13" x14ac:dyDescent="0.25">
      <c r="A92" s="131"/>
      <c r="B92" s="131"/>
      <c r="C92" s="131">
        <v>3721</v>
      </c>
      <c r="D92" s="78" t="s">
        <v>134</v>
      </c>
      <c r="E92" s="225">
        <v>1303.73</v>
      </c>
      <c r="F92" s="56">
        <v>2000</v>
      </c>
      <c r="G92" s="56">
        <v>483.64</v>
      </c>
      <c r="H92" s="56">
        <f t="shared" si="5"/>
        <v>37.096638107583622</v>
      </c>
      <c r="I92" s="56">
        <f t="shared" si="6"/>
        <v>24.181999999999999</v>
      </c>
      <c r="K92" s="44"/>
      <c r="M92" s="44"/>
    </row>
    <row r="93" spans="1:13" x14ac:dyDescent="0.25">
      <c r="A93" s="159"/>
      <c r="B93" s="159"/>
      <c r="C93" s="163">
        <v>3722</v>
      </c>
      <c r="D93" s="78" t="s">
        <v>95</v>
      </c>
      <c r="E93" s="225"/>
      <c r="F93" s="56">
        <v>25000</v>
      </c>
      <c r="G93" s="56"/>
      <c r="H93" s="56"/>
      <c r="I93" s="56">
        <f t="shared" si="6"/>
        <v>0</v>
      </c>
      <c r="K93" s="44"/>
      <c r="M93" s="44"/>
    </row>
    <row r="94" spans="1:13" x14ac:dyDescent="0.25">
      <c r="A94" s="159"/>
      <c r="B94" s="163">
        <v>38</v>
      </c>
      <c r="C94" s="163"/>
      <c r="D94" s="177" t="s">
        <v>168</v>
      </c>
      <c r="E94" s="221"/>
      <c r="F94" s="56"/>
      <c r="G94" s="56"/>
      <c r="H94" s="56"/>
      <c r="I94" s="56"/>
      <c r="K94" s="44"/>
      <c r="M94" s="44"/>
    </row>
    <row r="95" spans="1:13" x14ac:dyDescent="0.25">
      <c r="A95" s="159"/>
      <c r="B95" s="159"/>
      <c r="C95" s="163">
        <v>3812</v>
      </c>
      <c r="D95" s="177" t="s">
        <v>231</v>
      </c>
      <c r="E95" s="221"/>
      <c r="F95" s="56"/>
      <c r="G95" s="56"/>
      <c r="H95" s="56"/>
      <c r="I95" s="56"/>
      <c r="K95" s="44"/>
      <c r="M95" s="44"/>
    </row>
    <row r="96" spans="1:13" x14ac:dyDescent="0.25">
      <c r="A96" s="159"/>
      <c r="B96" s="159"/>
      <c r="C96" s="163">
        <v>38129</v>
      </c>
      <c r="D96" s="177" t="s">
        <v>232</v>
      </c>
      <c r="E96" s="221"/>
      <c r="F96" s="56"/>
      <c r="G96" s="56"/>
      <c r="H96" s="56"/>
      <c r="I96" s="56"/>
      <c r="K96" s="44"/>
      <c r="M96" s="44"/>
    </row>
    <row r="97" spans="1:13" x14ac:dyDescent="0.25">
      <c r="A97" s="293" t="s">
        <v>200</v>
      </c>
      <c r="B97" s="292"/>
      <c r="C97" s="294"/>
      <c r="D97" s="132" t="s">
        <v>203</v>
      </c>
      <c r="E97" s="221">
        <v>0</v>
      </c>
      <c r="F97" s="56">
        <v>3000</v>
      </c>
      <c r="G97" s="230">
        <f>SUM(G100,G103)</f>
        <v>21.71</v>
      </c>
      <c r="H97" s="56"/>
      <c r="I97" s="56">
        <f t="shared" si="6"/>
        <v>0.72366666666666668</v>
      </c>
      <c r="K97" s="44"/>
      <c r="M97" s="44"/>
    </row>
    <row r="98" spans="1:13" x14ac:dyDescent="0.25">
      <c r="A98" s="130">
        <v>3</v>
      </c>
      <c r="B98" s="131"/>
      <c r="C98" s="132"/>
      <c r="D98" s="132" t="s">
        <v>10</v>
      </c>
      <c r="E98" s="221"/>
      <c r="F98" s="56">
        <v>3000</v>
      </c>
      <c r="G98" s="56">
        <v>21.71</v>
      </c>
      <c r="H98" s="56"/>
      <c r="I98" s="56">
        <f t="shared" si="6"/>
        <v>0.72366666666666668</v>
      </c>
      <c r="K98" s="44"/>
      <c r="M98" s="44"/>
    </row>
    <row r="99" spans="1:13" x14ac:dyDescent="0.25">
      <c r="A99" s="130"/>
      <c r="B99" s="131">
        <v>32</v>
      </c>
      <c r="C99" s="132"/>
      <c r="D99" s="132" t="s">
        <v>19</v>
      </c>
      <c r="E99" s="221"/>
      <c r="F99" s="56">
        <v>3000</v>
      </c>
      <c r="G99" s="56"/>
      <c r="H99" s="56"/>
      <c r="I99" s="56">
        <f t="shared" si="6"/>
        <v>0</v>
      </c>
      <c r="K99" s="44"/>
      <c r="M99" s="44"/>
    </row>
    <row r="100" spans="1:13" x14ac:dyDescent="0.25">
      <c r="A100" s="130"/>
      <c r="B100" s="131"/>
      <c r="C100" s="132">
        <v>322</v>
      </c>
      <c r="D100" s="132" t="s">
        <v>153</v>
      </c>
      <c r="E100" s="221"/>
      <c r="F100" s="56">
        <v>3000</v>
      </c>
      <c r="G100" s="56">
        <v>21.71</v>
      </c>
      <c r="H100" s="56"/>
      <c r="I100" s="56">
        <f t="shared" si="6"/>
        <v>0.72366666666666668</v>
      </c>
      <c r="K100" s="44"/>
      <c r="M100" s="44"/>
    </row>
    <row r="101" spans="1:13" x14ac:dyDescent="0.25">
      <c r="A101" s="130"/>
      <c r="B101" s="131"/>
      <c r="C101" s="132">
        <v>3221</v>
      </c>
      <c r="D101" s="132" t="s">
        <v>178</v>
      </c>
      <c r="E101" s="221"/>
      <c r="F101" s="56">
        <v>132</v>
      </c>
      <c r="G101" s="56"/>
      <c r="H101" s="56"/>
      <c r="I101" s="56">
        <f t="shared" si="6"/>
        <v>0</v>
      </c>
      <c r="K101" s="44"/>
      <c r="M101" s="44"/>
    </row>
    <row r="102" spans="1:13" x14ac:dyDescent="0.25">
      <c r="A102" s="130"/>
      <c r="B102" s="131"/>
      <c r="C102" s="132">
        <v>3223</v>
      </c>
      <c r="D102" s="132" t="s">
        <v>115</v>
      </c>
      <c r="E102" s="221"/>
      <c r="F102" s="56">
        <v>132.72</v>
      </c>
      <c r="G102" s="56">
        <v>21.71</v>
      </c>
      <c r="H102" s="56"/>
      <c r="I102" s="56">
        <f t="shared" si="6"/>
        <v>16.357745629897529</v>
      </c>
      <c r="K102" s="44"/>
      <c r="M102" s="44"/>
    </row>
    <row r="103" spans="1:13" x14ac:dyDescent="0.25">
      <c r="A103" s="182"/>
      <c r="B103" s="183"/>
      <c r="C103" s="184">
        <v>323</v>
      </c>
      <c r="D103" s="184" t="s">
        <v>117</v>
      </c>
      <c r="E103" s="221"/>
      <c r="F103" s="56">
        <v>2734.56</v>
      </c>
      <c r="G103" s="56"/>
      <c r="H103" s="56"/>
      <c r="I103" s="56">
        <f t="shared" si="6"/>
        <v>0</v>
      </c>
      <c r="K103" s="44"/>
      <c r="M103" s="44"/>
    </row>
    <row r="104" spans="1:13" x14ac:dyDescent="0.25">
      <c r="A104" s="130"/>
      <c r="B104" s="131"/>
      <c r="C104" s="132">
        <v>3232</v>
      </c>
      <c r="D104" s="132" t="s">
        <v>159</v>
      </c>
      <c r="E104" s="221"/>
      <c r="F104" s="56">
        <v>2734.56</v>
      </c>
      <c r="G104" s="56"/>
      <c r="H104" s="56"/>
      <c r="I104" s="56">
        <f t="shared" si="6"/>
        <v>0</v>
      </c>
      <c r="K104" s="44"/>
      <c r="M104" s="44"/>
    </row>
    <row r="105" spans="1:13" x14ac:dyDescent="0.25">
      <c r="A105" s="295" t="s">
        <v>201</v>
      </c>
      <c r="B105" s="296"/>
      <c r="C105" s="297"/>
      <c r="D105" s="132" t="s">
        <v>202</v>
      </c>
      <c r="E105" s="206">
        <v>15739.78</v>
      </c>
      <c r="F105" s="230">
        <v>62500</v>
      </c>
      <c r="G105" s="230">
        <v>18974.990000000002</v>
      </c>
      <c r="H105" s="56">
        <f t="shared" si="5"/>
        <v>120.55435336453242</v>
      </c>
      <c r="I105" s="56">
        <f t="shared" si="6"/>
        <v>30.359984000000001</v>
      </c>
      <c r="K105" s="44"/>
      <c r="M105" s="44"/>
    </row>
    <row r="106" spans="1:13" x14ac:dyDescent="0.25">
      <c r="A106" s="130">
        <v>3</v>
      </c>
      <c r="B106" s="131"/>
      <c r="C106" s="132"/>
      <c r="D106" s="132" t="s">
        <v>10</v>
      </c>
      <c r="E106" s="221">
        <v>15739.78</v>
      </c>
      <c r="F106" s="56">
        <v>62500</v>
      </c>
      <c r="G106" s="56">
        <v>18974.990000000002</v>
      </c>
      <c r="H106" s="56">
        <f t="shared" si="5"/>
        <v>120.55435336453242</v>
      </c>
      <c r="I106" s="56">
        <f t="shared" si="6"/>
        <v>30.359984000000001</v>
      </c>
      <c r="K106" s="44"/>
      <c r="M106" s="44"/>
    </row>
    <row r="107" spans="1:13" x14ac:dyDescent="0.25">
      <c r="A107" s="130"/>
      <c r="B107" s="131">
        <v>32</v>
      </c>
      <c r="C107" s="132"/>
      <c r="D107" s="132" t="s">
        <v>19</v>
      </c>
      <c r="E107" s="221">
        <v>15739.78</v>
      </c>
      <c r="F107" s="56">
        <v>62367.28</v>
      </c>
      <c r="G107" s="56">
        <v>18974.990000000002</v>
      </c>
      <c r="H107" s="56">
        <f t="shared" si="5"/>
        <v>120.55435336453242</v>
      </c>
      <c r="I107" s="56">
        <f t="shared" si="6"/>
        <v>30.42459122796441</v>
      </c>
      <c r="K107" s="44"/>
      <c r="M107" s="44"/>
    </row>
    <row r="108" spans="1:13" x14ac:dyDescent="0.25">
      <c r="A108" s="178"/>
      <c r="B108" s="179"/>
      <c r="C108" s="180">
        <v>321</v>
      </c>
      <c r="D108" s="180" t="s">
        <v>149</v>
      </c>
      <c r="E108" s="221"/>
      <c r="F108" s="56"/>
      <c r="G108" s="56">
        <v>411.5</v>
      </c>
      <c r="H108" s="56"/>
      <c r="I108" s="56"/>
      <c r="K108" s="44"/>
      <c r="M108" s="44"/>
    </row>
    <row r="109" spans="1:13" x14ac:dyDescent="0.25">
      <c r="A109" s="190"/>
      <c r="B109" s="191"/>
      <c r="C109" s="192">
        <v>3211</v>
      </c>
      <c r="D109" s="192" t="s">
        <v>241</v>
      </c>
      <c r="E109" s="221"/>
      <c r="F109" s="56"/>
      <c r="G109" s="56">
        <v>411.5</v>
      </c>
      <c r="H109" s="56"/>
      <c r="I109" s="56"/>
      <c r="K109" s="44"/>
      <c r="M109" s="44"/>
    </row>
    <row r="110" spans="1:13" x14ac:dyDescent="0.25">
      <c r="A110" s="190"/>
      <c r="B110" s="191"/>
      <c r="C110" s="192">
        <v>322</v>
      </c>
      <c r="D110" s="192" t="s">
        <v>153</v>
      </c>
      <c r="E110" s="221"/>
      <c r="F110" s="56"/>
      <c r="G110" s="56">
        <f>SUM(G111,G112,G113,G114)</f>
        <v>18563.489999999998</v>
      </c>
      <c r="H110" s="56"/>
      <c r="I110" s="56"/>
      <c r="K110" s="44"/>
      <c r="M110" s="44"/>
    </row>
    <row r="111" spans="1:13" x14ac:dyDescent="0.25">
      <c r="A111" s="130"/>
      <c r="B111" s="131"/>
      <c r="C111" s="132">
        <v>3221</v>
      </c>
      <c r="D111" s="157" t="s">
        <v>178</v>
      </c>
      <c r="E111" s="221"/>
      <c r="F111" s="56"/>
      <c r="G111" s="56">
        <v>791.71</v>
      </c>
      <c r="H111" s="56"/>
      <c r="I111" s="56"/>
      <c r="K111" s="44"/>
      <c r="M111" s="44"/>
    </row>
    <row r="112" spans="1:13" x14ac:dyDescent="0.25">
      <c r="A112" s="130"/>
      <c r="B112" s="131"/>
      <c r="C112" s="132">
        <v>3222</v>
      </c>
      <c r="D112" s="132" t="s">
        <v>154</v>
      </c>
      <c r="E112" s="221"/>
      <c r="F112" s="56"/>
      <c r="G112" s="56">
        <v>17182.2</v>
      </c>
      <c r="H112" s="56"/>
      <c r="I112" s="56"/>
      <c r="K112" s="44"/>
      <c r="M112" s="44"/>
    </row>
    <row r="113" spans="1:13" x14ac:dyDescent="0.25">
      <c r="A113" s="130"/>
      <c r="B113" s="131"/>
      <c r="C113" s="132">
        <v>3223</v>
      </c>
      <c r="D113" s="132" t="s">
        <v>115</v>
      </c>
      <c r="E113" s="221"/>
      <c r="F113" s="56"/>
      <c r="G113" s="56">
        <v>137.80000000000001</v>
      </c>
      <c r="H113" s="56"/>
      <c r="I113" s="56"/>
      <c r="K113" s="44"/>
      <c r="M113" s="44"/>
    </row>
    <row r="114" spans="1:13" x14ac:dyDescent="0.25">
      <c r="A114" s="178"/>
      <c r="B114" s="179"/>
      <c r="C114" s="180">
        <v>3225</v>
      </c>
      <c r="D114" s="180" t="s">
        <v>116</v>
      </c>
      <c r="E114" s="221"/>
      <c r="F114" s="56"/>
      <c r="G114" s="56">
        <v>451.78</v>
      </c>
      <c r="H114" s="56"/>
      <c r="I114" s="56"/>
      <c r="K114" s="44"/>
      <c r="M114" s="44"/>
    </row>
    <row r="115" spans="1:13" x14ac:dyDescent="0.25">
      <c r="A115" s="155"/>
      <c r="B115" s="156"/>
      <c r="C115" s="157">
        <v>323</v>
      </c>
      <c r="D115" s="157" t="s">
        <v>117</v>
      </c>
      <c r="E115" s="221">
        <v>15739.78</v>
      </c>
      <c r="F115" s="56">
        <v>62367.28</v>
      </c>
      <c r="G115" s="56">
        <f>SUM(G116)</f>
        <v>0</v>
      </c>
      <c r="H115" s="56">
        <f t="shared" si="5"/>
        <v>0</v>
      </c>
      <c r="I115" s="56">
        <f t="shared" si="6"/>
        <v>0</v>
      </c>
      <c r="K115" s="44"/>
      <c r="M115" s="44"/>
    </row>
    <row r="116" spans="1:13" x14ac:dyDescent="0.25">
      <c r="A116" s="130"/>
      <c r="B116" s="131"/>
      <c r="C116" s="132">
        <v>3239</v>
      </c>
      <c r="D116" s="132" t="s">
        <v>123</v>
      </c>
      <c r="E116" s="221">
        <v>15739.78</v>
      </c>
      <c r="F116" s="56">
        <v>62367.28</v>
      </c>
      <c r="G116" s="56"/>
      <c r="H116" s="56">
        <f t="shared" si="5"/>
        <v>0</v>
      </c>
      <c r="I116" s="56">
        <f t="shared" si="6"/>
        <v>0</v>
      </c>
      <c r="K116" s="44"/>
      <c r="M116" s="44"/>
    </row>
    <row r="117" spans="1:13" x14ac:dyDescent="0.25">
      <c r="A117" s="130"/>
      <c r="B117" s="131">
        <v>37</v>
      </c>
      <c r="C117" s="132"/>
      <c r="D117" s="132" t="s">
        <v>130</v>
      </c>
      <c r="E117" s="221"/>
      <c r="F117" s="56">
        <v>132.72</v>
      </c>
      <c r="G117" s="56"/>
      <c r="H117" s="56"/>
      <c r="I117" s="56"/>
      <c r="K117" s="44"/>
      <c r="M117" s="44"/>
    </row>
    <row r="118" spans="1:13" ht="15.75" customHeight="1" x14ac:dyDescent="0.25">
      <c r="A118" s="130"/>
      <c r="B118" s="131"/>
      <c r="C118" s="132">
        <v>372</v>
      </c>
      <c r="D118" s="78" t="s">
        <v>223</v>
      </c>
      <c r="E118" s="225"/>
      <c r="F118" s="56">
        <v>132.72</v>
      </c>
      <c r="G118" s="56"/>
      <c r="H118" s="56"/>
      <c r="I118" s="56">
        <f t="shared" si="6"/>
        <v>0</v>
      </c>
      <c r="K118" s="44"/>
      <c r="M118" s="44"/>
    </row>
    <row r="119" spans="1:13" x14ac:dyDescent="0.25">
      <c r="A119" s="149"/>
      <c r="B119" s="150"/>
      <c r="C119" s="151">
        <v>3722</v>
      </c>
      <c r="D119" s="78" t="s">
        <v>95</v>
      </c>
      <c r="E119" s="225"/>
      <c r="F119" s="56">
        <v>132.72</v>
      </c>
      <c r="G119" s="56"/>
      <c r="H119" s="56"/>
      <c r="I119" s="56">
        <f t="shared" si="6"/>
        <v>0</v>
      </c>
      <c r="K119" s="44"/>
      <c r="M119" s="44"/>
    </row>
    <row r="120" spans="1:13" x14ac:dyDescent="0.25">
      <c r="A120" s="293" t="s">
        <v>238</v>
      </c>
      <c r="B120" s="292"/>
      <c r="C120" s="294"/>
      <c r="D120" s="192" t="s">
        <v>109</v>
      </c>
      <c r="E120" s="206">
        <v>1037.7</v>
      </c>
      <c r="F120" s="56">
        <v>1200</v>
      </c>
      <c r="G120" s="230">
        <v>1260</v>
      </c>
      <c r="H120" s="56">
        <f t="shared" si="5"/>
        <v>121.42237640936686</v>
      </c>
      <c r="I120" s="56">
        <f t="shared" si="6"/>
        <v>105</v>
      </c>
      <c r="K120" s="44"/>
      <c r="M120" s="44"/>
    </row>
    <row r="121" spans="1:13" x14ac:dyDescent="0.25">
      <c r="A121" s="190">
        <v>3</v>
      </c>
      <c r="B121" s="191"/>
      <c r="C121" s="192"/>
      <c r="D121" s="192" t="s">
        <v>10</v>
      </c>
      <c r="E121" s="221"/>
      <c r="F121" s="56"/>
      <c r="G121" s="56"/>
      <c r="H121" s="56"/>
      <c r="I121" s="56"/>
      <c r="K121" s="44"/>
      <c r="M121" s="44"/>
    </row>
    <row r="122" spans="1:13" x14ac:dyDescent="0.25">
      <c r="A122" s="190"/>
      <c r="B122" s="191">
        <v>32</v>
      </c>
      <c r="C122" s="192"/>
      <c r="D122" s="192" t="s">
        <v>19</v>
      </c>
      <c r="E122" s="221">
        <v>1037.7</v>
      </c>
      <c r="F122" s="56">
        <v>1200</v>
      </c>
      <c r="G122" s="56">
        <v>1260</v>
      </c>
      <c r="H122" s="56">
        <f t="shared" si="5"/>
        <v>121.42237640936686</v>
      </c>
      <c r="I122" s="56">
        <f t="shared" si="6"/>
        <v>105</v>
      </c>
      <c r="K122" s="44"/>
      <c r="M122" s="44"/>
    </row>
    <row r="123" spans="1:13" x14ac:dyDescent="0.25">
      <c r="A123" s="190"/>
      <c r="B123" s="191"/>
      <c r="C123" s="192">
        <v>321</v>
      </c>
      <c r="D123" s="192" t="s">
        <v>136</v>
      </c>
      <c r="E123" s="221">
        <v>1037.7</v>
      </c>
      <c r="F123" s="56">
        <v>1200</v>
      </c>
      <c r="G123" s="56">
        <v>1260</v>
      </c>
      <c r="H123" s="56">
        <f t="shared" si="5"/>
        <v>121.42237640936686</v>
      </c>
      <c r="I123" s="56">
        <f t="shared" si="6"/>
        <v>105</v>
      </c>
      <c r="K123" s="44"/>
      <c r="M123" s="44"/>
    </row>
    <row r="124" spans="1:13" x14ac:dyDescent="0.25">
      <c r="A124" s="149"/>
      <c r="B124" s="150"/>
      <c r="C124" s="151">
        <v>3211</v>
      </c>
      <c r="D124" s="151" t="s">
        <v>113</v>
      </c>
      <c r="E124" s="221">
        <v>1037.7</v>
      </c>
      <c r="F124" s="56">
        <v>1200</v>
      </c>
      <c r="G124" s="56">
        <v>1260</v>
      </c>
      <c r="H124" s="56">
        <f t="shared" si="5"/>
        <v>121.42237640936686</v>
      </c>
      <c r="I124" s="56">
        <f t="shared" si="6"/>
        <v>105</v>
      </c>
      <c r="K124" s="44"/>
      <c r="M124" s="44"/>
    </row>
    <row r="125" spans="1:13" x14ac:dyDescent="0.25">
      <c r="A125" s="293" t="s">
        <v>239</v>
      </c>
      <c r="B125" s="292"/>
      <c r="C125" s="294"/>
      <c r="D125" s="151" t="s">
        <v>242</v>
      </c>
      <c r="E125" s="206">
        <v>126.27</v>
      </c>
      <c r="F125" s="56"/>
      <c r="G125" s="56">
        <f>SUM(G126)</f>
        <v>0</v>
      </c>
      <c r="H125" s="56"/>
      <c r="I125" s="56"/>
      <c r="K125" s="44"/>
      <c r="M125" s="44"/>
    </row>
    <row r="126" spans="1:13" x14ac:dyDescent="0.25">
      <c r="A126" s="149">
        <v>3</v>
      </c>
      <c r="B126" s="150"/>
      <c r="C126" s="151"/>
      <c r="D126" s="151" t="s">
        <v>10</v>
      </c>
      <c r="E126" s="221">
        <v>126.27</v>
      </c>
      <c r="F126" s="56"/>
      <c r="G126" s="56">
        <f>SUM(G128,G130)</f>
        <v>0</v>
      </c>
      <c r="H126" s="56"/>
      <c r="I126" s="56"/>
      <c r="K126" s="44"/>
      <c r="M126" s="44"/>
    </row>
    <row r="127" spans="1:13" x14ac:dyDescent="0.25">
      <c r="A127" s="149"/>
      <c r="B127" s="150">
        <v>32</v>
      </c>
      <c r="C127" s="151"/>
      <c r="D127" s="151" t="s">
        <v>19</v>
      </c>
      <c r="E127" s="221">
        <v>126.27</v>
      </c>
      <c r="F127" s="56"/>
      <c r="G127" s="56"/>
      <c r="H127" s="56"/>
      <c r="I127" s="56"/>
      <c r="K127" s="44"/>
      <c r="M127" s="44"/>
    </row>
    <row r="128" spans="1:13" x14ac:dyDescent="0.25">
      <c r="A128" s="190"/>
      <c r="B128" s="191"/>
      <c r="C128" s="192">
        <v>321</v>
      </c>
      <c r="D128" s="192" t="s">
        <v>149</v>
      </c>
      <c r="E128" s="221">
        <v>79.650000000000006</v>
      </c>
      <c r="F128" s="56"/>
      <c r="G128" s="56"/>
      <c r="H128" s="56">
        <f t="shared" si="5"/>
        <v>0</v>
      </c>
      <c r="I128" s="56"/>
      <c r="K128" s="44"/>
      <c r="M128" s="44"/>
    </row>
    <row r="129" spans="1:14" x14ac:dyDescent="0.25">
      <c r="A129" s="190"/>
      <c r="B129" s="191"/>
      <c r="C129" s="192">
        <v>3211</v>
      </c>
      <c r="D129" s="192" t="s">
        <v>113</v>
      </c>
      <c r="E129" s="221">
        <v>79.650000000000006</v>
      </c>
      <c r="F129" s="56"/>
      <c r="G129" s="56"/>
      <c r="H129" s="56"/>
      <c r="I129" s="56" t="e">
        <f t="shared" si="6"/>
        <v>#DIV/0!</v>
      </c>
      <c r="M129" s="44"/>
    </row>
    <row r="130" spans="1:14" x14ac:dyDescent="0.25">
      <c r="A130" s="155"/>
      <c r="B130" s="156"/>
      <c r="C130" s="157">
        <v>322</v>
      </c>
      <c r="D130" s="157" t="s">
        <v>153</v>
      </c>
      <c r="E130" s="221">
        <v>46.62</v>
      </c>
      <c r="F130" s="56"/>
      <c r="G130" s="56"/>
      <c r="H130" s="56">
        <f t="shared" si="5"/>
        <v>0</v>
      </c>
      <c r="I130" s="56" t="e">
        <f t="shared" si="6"/>
        <v>#DIV/0!</v>
      </c>
      <c r="J130" s="123"/>
      <c r="K130" s="123"/>
      <c r="M130" s="44"/>
    </row>
    <row r="131" spans="1:14" x14ac:dyDescent="0.25">
      <c r="A131" s="149"/>
      <c r="B131" s="150"/>
      <c r="C131" s="151">
        <v>3222</v>
      </c>
      <c r="D131" s="151" t="s">
        <v>240</v>
      </c>
      <c r="E131" s="221">
        <v>46.62</v>
      </c>
      <c r="F131" s="56"/>
      <c r="G131" s="56"/>
      <c r="H131" s="56">
        <f t="shared" si="5"/>
        <v>0</v>
      </c>
      <c r="I131" s="56" t="e">
        <f t="shared" si="6"/>
        <v>#DIV/0!</v>
      </c>
      <c r="J131" s="123"/>
      <c r="K131" s="123"/>
      <c r="M131" s="44"/>
    </row>
    <row r="132" spans="1:14" x14ac:dyDescent="0.25">
      <c r="A132" s="277" t="s">
        <v>84</v>
      </c>
      <c r="B132" s="278"/>
      <c r="C132" s="279"/>
      <c r="D132" s="72" t="s">
        <v>59</v>
      </c>
      <c r="E132" s="224">
        <v>106.68</v>
      </c>
      <c r="F132" s="71">
        <v>100</v>
      </c>
      <c r="G132" s="71">
        <f>SUM(G134,G138)</f>
        <v>0</v>
      </c>
      <c r="H132" s="71">
        <f t="shared" si="5"/>
        <v>0</v>
      </c>
      <c r="I132" s="71">
        <f t="shared" si="6"/>
        <v>0</v>
      </c>
      <c r="J132" s="123"/>
      <c r="K132" s="123"/>
      <c r="M132" s="124"/>
      <c r="N132" s="123"/>
    </row>
    <row r="133" spans="1:14" x14ac:dyDescent="0.25">
      <c r="A133" s="261" t="s">
        <v>188</v>
      </c>
      <c r="B133" s="262"/>
      <c r="C133" s="263"/>
      <c r="D133" s="50"/>
      <c r="E133" s="221"/>
      <c r="F133" s="56"/>
      <c r="G133" s="56"/>
      <c r="H133" s="56" t="e">
        <f t="shared" si="5"/>
        <v>#DIV/0!</v>
      </c>
      <c r="I133" s="56" t="e">
        <f t="shared" si="6"/>
        <v>#DIV/0!</v>
      </c>
      <c r="J133" s="123"/>
      <c r="K133" s="123"/>
      <c r="M133" s="124"/>
      <c r="N133" s="123"/>
    </row>
    <row r="134" spans="1:14" x14ac:dyDescent="0.25">
      <c r="A134" s="149">
        <v>3</v>
      </c>
      <c r="B134" s="150">
        <v>34</v>
      </c>
      <c r="C134" s="141"/>
      <c r="D134" s="151" t="s">
        <v>59</v>
      </c>
      <c r="E134" s="221"/>
      <c r="F134" s="56"/>
      <c r="G134" s="56"/>
      <c r="H134" s="56" t="e">
        <f t="shared" si="5"/>
        <v>#DIV/0!</v>
      </c>
      <c r="I134" s="56" t="e">
        <f t="shared" si="6"/>
        <v>#DIV/0!</v>
      </c>
      <c r="K134" s="44"/>
      <c r="M134" s="124"/>
      <c r="N134" s="123"/>
    </row>
    <row r="135" spans="1:14" x14ac:dyDescent="0.25">
      <c r="A135" s="149"/>
      <c r="B135" s="150"/>
      <c r="C135" s="141">
        <v>343</v>
      </c>
      <c r="D135" s="151" t="s">
        <v>164</v>
      </c>
      <c r="E135" s="221"/>
      <c r="F135" s="56"/>
      <c r="G135" s="56"/>
      <c r="H135" s="56" t="e">
        <f t="shared" si="5"/>
        <v>#DIV/0!</v>
      </c>
      <c r="I135" s="56" t="e">
        <f t="shared" si="6"/>
        <v>#DIV/0!</v>
      </c>
      <c r="K135" s="44"/>
      <c r="M135" s="122"/>
    </row>
    <row r="136" spans="1:14" x14ac:dyDescent="0.25">
      <c r="A136" s="149"/>
      <c r="B136" s="150"/>
      <c r="C136" s="141">
        <v>3133</v>
      </c>
      <c r="D136" s="151" t="s">
        <v>129</v>
      </c>
      <c r="E136" s="221">
        <v>106.68</v>
      </c>
      <c r="F136" s="56"/>
      <c r="G136" s="56"/>
      <c r="H136" s="56">
        <f t="shared" si="5"/>
        <v>0</v>
      </c>
      <c r="I136" s="56" t="e">
        <f t="shared" si="6"/>
        <v>#DIV/0!</v>
      </c>
      <c r="K136" s="44"/>
      <c r="M136" s="124"/>
    </row>
    <row r="137" spans="1:14" x14ac:dyDescent="0.25">
      <c r="A137" s="261" t="s">
        <v>200</v>
      </c>
      <c r="B137" s="262"/>
      <c r="C137" s="263"/>
      <c r="D137" s="175"/>
      <c r="E137" s="221"/>
      <c r="F137" s="56"/>
      <c r="G137" s="56"/>
      <c r="H137" s="56" t="e">
        <f t="shared" ref="H137:H199" si="7">G137/E137*100</f>
        <v>#DIV/0!</v>
      </c>
      <c r="I137" s="56" t="e">
        <f t="shared" si="6"/>
        <v>#DIV/0!</v>
      </c>
      <c r="K137" s="44"/>
      <c r="M137" s="122"/>
    </row>
    <row r="138" spans="1:14" x14ac:dyDescent="0.25">
      <c r="A138" s="173"/>
      <c r="B138" s="174">
        <v>34</v>
      </c>
      <c r="C138" s="176"/>
      <c r="D138" s="175"/>
      <c r="E138" s="221"/>
      <c r="F138" s="56">
        <v>100</v>
      </c>
      <c r="G138" s="56">
        <f>SUM(G140,G141)</f>
        <v>0</v>
      </c>
      <c r="H138" s="56" t="e">
        <f t="shared" si="7"/>
        <v>#DIV/0!</v>
      </c>
      <c r="I138" s="56">
        <f t="shared" si="6"/>
        <v>0</v>
      </c>
      <c r="M138" s="122"/>
    </row>
    <row r="139" spans="1:14" x14ac:dyDescent="0.25">
      <c r="A139" s="173"/>
      <c r="B139" s="174"/>
      <c r="C139" s="176">
        <v>343</v>
      </c>
      <c r="D139" s="175" t="s">
        <v>164</v>
      </c>
      <c r="E139" s="221"/>
      <c r="F139" s="56"/>
      <c r="G139" s="56"/>
      <c r="H139" s="56" t="e">
        <f t="shared" si="7"/>
        <v>#DIV/0!</v>
      </c>
      <c r="I139" s="56" t="e">
        <f t="shared" si="6"/>
        <v>#DIV/0!</v>
      </c>
      <c r="M139" s="122"/>
    </row>
    <row r="140" spans="1:14" x14ac:dyDescent="0.25">
      <c r="A140" s="173"/>
      <c r="B140" s="174"/>
      <c r="C140" s="176">
        <v>3431</v>
      </c>
      <c r="D140" s="175" t="s">
        <v>183</v>
      </c>
      <c r="E140" s="221"/>
      <c r="F140" s="56"/>
      <c r="G140" s="56"/>
      <c r="H140" s="56" t="e">
        <f t="shared" si="7"/>
        <v>#DIV/0!</v>
      </c>
      <c r="I140" s="56" t="e">
        <f t="shared" si="6"/>
        <v>#DIV/0!</v>
      </c>
      <c r="M140" s="122"/>
    </row>
    <row r="141" spans="1:14" x14ac:dyDescent="0.25">
      <c r="A141" s="74"/>
      <c r="B141" s="75"/>
      <c r="C141" s="54">
        <v>3433</v>
      </c>
      <c r="D141" s="76" t="s">
        <v>129</v>
      </c>
      <c r="E141" s="221"/>
      <c r="F141" s="56"/>
      <c r="G141" s="56"/>
      <c r="H141" s="56" t="e">
        <f t="shared" si="7"/>
        <v>#DIV/0!</v>
      </c>
      <c r="I141" s="56" t="e">
        <f t="shared" si="6"/>
        <v>#DIV/0!</v>
      </c>
      <c r="M141" s="122"/>
    </row>
    <row r="142" spans="1:14" x14ac:dyDescent="0.25">
      <c r="A142" s="286" t="s">
        <v>85</v>
      </c>
      <c r="B142" s="287"/>
      <c r="C142" s="288"/>
      <c r="D142" s="81" t="s">
        <v>86</v>
      </c>
      <c r="E142" s="227">
        <v>2290.31</v>
      </c>
      <c r="F142" s="231">
        <v>27000</v>
      </c>
      <c r="G142" s="73">
        <v>750.8</v>
      </c>
      <c r="H142" s="71">
        <f t="shared" si="7"/>
        <v>32.781588518584819</v>
      </c>
      <c r="I142" s="71">
        <f t="shared" ref="I142:I204" si="8">G142/F142*100</f>
        <v>2.7807407407407405</v>
      </c>
      <c r="M142" s="122"/>
    </row>
    <row r="143" spans="1:14" ht="24" customHeight="1" x14ac:dyDescent="0.25">
      <c r="A143" s="298" t="s">
        <v>188</v>
      </c>
      <c r="B143" s="299"/>
      <c r="C143" s="300"/>
      <c r="D143" s="50"/>
      <c r="E143" s="221"/>
      <c r="F143" s="56"/>
      <c r="G143" s="56"/>
      <c r="H143" s="56" t="e">
        <f t="shared" si="7"/>
        <v>#DIV/0!</v>
      </c>
      <c r="I143" s="56" t="e">
        <f t="shared" si="8"/>
        <v>#DIV/0!</v>
      </c>
      <c r="M143" s="122"/>
    </row>
    <row r="144" spans="1:14" x14ac:dyDescent="0.25">
      <c r="A144" s="48">
        <v>4</v>
      </c>
      <c r="B144" s="49"/>
      <c r="C144" s="54"/>
      <c r="D144" s="50" t="s">
        <v>80</v>
      </c>
      <c r="E144" s="221"/>
      <c r="F144" s="56"/>
      <c r="G144" s="56"/>
      <c r="H144" s="56" t="e">
        <f t="shared" si="7"/>
        <v>#DIV/0!</v>
      </c>
      <c r="I144" s="56" t="e">
        <f t="shared" si="8"/>
        <v>#DIV/0!</v>
      </c>
      <c r="M144" s="122"/>
    </row>
    <row r="145" spans="1:13" x14ac:dyDescent="0.25">
      <c r="A145" s="149"/>
      <c r="B145" s="150">
        <v>42</v>
      </c>
      <c r="C145" s="141"/>
      <c r="D145" s="151" t="s">
        <v>234</v>
      </c>
      <c r="E145" s="221"/>
      <c r="F145" s="56">
        <f>SUM(F147,F149)</f>
        <v>0</v>
      </c>
      <c r="G145" s="56">
        <f>SUM(G147,G149)</f>
        <v>0</v>
      </c>
      <c r="H145" s="56" t="e">
        <f t="shared" si="7"/>
        <v>#DIV/0!</v>
      </c>
      <c r="I145" s="56" t="e">
        <f t="shared" si="8"/>
        <v>#DIV/0!</v>
      </c>
      <c r="M145" s="122"/>
    </row>
    <row r="146" spans="1:13" x14ac:dyDescent="0.25">
      <c r="A146" s="182"/>
      <c r="B146" s="183"/>
      <c r="C146" s="185">
        <v>422</v>
      </c>
      <c r="D146" s="184" t="s">
        <v>131</v>
      </c>
      <c r="E146" s="221"/>
      <c r="F146" s="56"/>
      <c r="G146" s="56"/>
      <c r="H146" s="56" t="e">
        <f t="shared" si="7"/>
        <v>#DIV/0!</v>
      </c>
      <c r="I146" s="56" t="e">
        <f t="shared" si="8"/>
        <v>#DIV/0!</v>
      </c>
      <c r="M146" s="122"/>
    </row>
    <row r="147" spans="1:13" x14ac:dyDescent="0.25">
      <c r="A147" s="182"/>
      <c r="B147" s="183"/>
      <c r="C147" s="185">
        <v>4221</v>
      </c>
      <c r="D147" s="184" t="s">
        <v>170</v>
      </c>
      <c r="E147" s="221">
        <v>1070.31</v>
      </c>
      <c r="F147" s="56"/>
      <c r="G147" s="56"/>
      <c r="H147" s="56">
        <f t="shared" si="7"/>
        <v>0</v>
      </c>
      <c r="I147" s="56" t="e">
        <f t="shared" si="8"/>
        <v>#DIV/0!</v>
      </c>
      <c r="M147" s="122"/>
    </row>
    <row r="148" spans="1:13" x14ac:dyDescent="0.25">
      <c r="A148" s="149"/>
      <c r="B148" s="150"/>
      <c r="C148" s="141">
        <v>424</v>
      </c>
      <c r="D148" s="151" t="s">
        <v>205</v>
      </c>
      <c r="E148" s="221"/>
      <c r="F148" s="56">
        <v>20000</v>
      </c>
      <c r="G148" s="56"/>
      <c r="H148" s="56" t="e">
        <f t="shared" si="7"/>
        <v>#DIV/0!</v>
      </c>
      <c r="I148" s="56">
        <f t="shared" si="8"/>
        <v>0</v>
      </c>
      <c r="M148" s="122"/>
    </row>
    <row r="149" spans="1:13" x14ac:dyDescent="0.25">
      <c r="A149" s="48"/>
      <c r="B149" s="49"/>
      <c r="C149" s="54">
        <v>4241</v>
      </c>
      <c r="D149" s="50" t="s">
        <v>206</v>
      </c>
      <c r="E149" s="221"/>
      <c r="F149" s="56"/>
      <c r="G149" s="56"/>
      <c r="H149" s="56" t="e">
        <f t="shared" si="7"/>
        <v>#DIV/0!</v>
      </c>
      <c r="I149" s="56" t="e">
        <f t="shared" si="8"/>
        <v>#DIV/0!</v>
      </c>
    </row>
    <row r="150" spans="1:13" x14ac:dyDescent="0.25">
      <c r="A150" s="293" t="s">
        <v>200</v>
      </c>
      <c r="B150" s="292"/>
      <c r="C150" s="294"/>
      <c r="D150" s="121" t="s">
        <v>236</v>
      </c>
      <c r="E150" s="221"/>
      <c r="F150" s="56">
        <v>3000</v>
      </c>
      <c r="G150" s="56"/>
      <c r="H150" s="56" t="e">
        <f t="shared" si="7"/>
        <v>#DIV/0!</v>
      </c>
      <c r="I150" s="56">
        <f t="shared" si="8"/>
        <v>0</v>
      </c>
    </row>
    <row r="151" spans="1:13" x14ac:dyDescent="0.25">
      <c r="A151" s="190">
        <v>4</v>
      </c>
      <c r="B151" s="191"/>
      <c r="C151" s="192"/>
      <c r="D151" s="192" t="s">
        <v>234</v>
      </c>
      <c r="E151" s="221"/>
      <c r="F151" s="56"/>
      <c r="G151" s="56">
        <f>SUM(G153,G154,G155)</f>
        <v>0</v>
      </c>
      <c r="H151" s="56" t="e">
        <f t="shared" si="7"/>
        <v>#DIV/0!</v>
      </c>
      <c r="I151" s="56" t="e">
        <f t="shared" si="8"/>
        <v>#DIV/0!</v>
      </c>
    </row>
    <row r="152" spans="1:13" x14ac:dyDescent="0.25">
      <c r="A152" s="190"/>
      <c r="B152" s="191">
        <v>42</v>
      </c>
      <c r="C152" s="192"/>
      <c r="D152" s="192" t="s">
        <v>80</v>
      </c>
      <c r="E152" s="221"/>
      <c r="F152" s="56"/>
      <c r="G152" s="56">
        <f>SUM(G153,G154,G155)</f>
        <v>0</v>
      </c>
      <c r="H152" s="56" t="e">
        <f t="shared" si="7"/>
        <v>#DIV/0!</v>
      </c>
      <c r="I152" s="56" t="e">
        <f t="shared" si="8"/>
        <v>#DIV/0!</v>
      </c>
    </row>
    <row r="153" spans="1:13" x14ac:dyDescent="0.25">
      <c r="A153" s="48"/>
      <c r="B153" s="49"/>
      <c r="C153" s="54">
        <v>4221</v>
      </c>
      <c r="D153" s="50" t="s">
        <v>170</v>
      </c>
      <c r="E153" s="221"/>
      <c r="F153" s="56">
        <v>3000</v>
      </c>
      <c r="G153" s="56"/>
      <c r="H153" s="56" t="e">
        <f t="shared" si="7"/>
        <v>#DIV/0!</v>
      </c>
      <c r="I153" s="56">
        <f t="shared" si="8"/>
        <v>0</v>
      </c>
    </row>
    <row r="154" spans="1:13" x14ac:dyDescent="0.25">
      <c r="A154" s="186"/>
      <c r="B154" s="187"/>
      <c r="C154" s="189">
        <v>4222</v>
      </c>
      <c r="D154" s="188" t="s">
        <v>171</v>
      </c>
      <c r="E154" s="221"/>
      <c r="F154" s="56"/>
      <c r="G154" s="56"/>
      <c r="H154" s="56" t="e">
        <f t="shared" si="7"/>
        <v>#DIV/0!</v>
      </c>
      <c r="I154" s="56" t="e">
        <f t="shared" si="8"/>
        <v>#DIV/0!</v>
      </c>
    </row>
    <row r="155" spans="1:13" x14ac:dyDescent="0.25">
      <c r="A155" s="186"/>
      <c r="B155" s="187"/>
      <c r="C155" s="189">
        <v>4223</v>
      </c>
      <c r="D155" s="188" t="s">
        <v>172</v>
      </c>
      <c r="E155" s="221"/>
      <c r="F155" s="56"/>
      <c r="G155" s="56"/>
      <c r="H155" s="56" t="e">
        <f t="shared" si="7"/>
        <v>#DIV/0!</v>
      </c>
      <c r="I155" s="56" t="e">
        <f t="shared" si="8"/>
        <v>#DIV/0!</v>
      </c>
    </row>
    <row r="156" spans="1:13" x14ac:dyDescent="0.25">
      <c r="A156" s="293" t="s">
        <v>265</v>
      </c>
      <c r="B156" s="292"/>
      <c r="C156" s="294"/>
      <c r="D156" s="188" t="s">
        <v>235</v>
      </c>
      <c r="E156" s="221">
        <v>0</v>
      </c>
      <c r="F156" s="56">
        <v>4000</v>
      </c>
      <c r="G156" s="56">
        <v>750.8</v>
      </c>
      <c r="H156" s="56" t="e">
        <f t="shared" si="7"/>
        <v>#DIV/0!</v>
      </c>
      <c r="I156" s="56">
        <f t="shared" si="8"/>
        <v>18.769999999999996</v>
      </c>
    </row>
    <row r="157" spans="1:13" x14ac:dyDescent="0.25">
      <c r="A157" s="186">
        <v>4</v>
      </c>
      <c r="B157" s="187"/>
      <c r="C157" s="189"/>
      <c r="D157" s="192" t="s">
        <v>80</v>
      </c>
      <c r="E157" s="221"/>
      <c r="F157" s="56"/>
      <c r="G157" s="56"/>
      <c r="H157" s="56" t="e">
        <f t="shared" si="7"/>
        <v>#DIV/0!</v>
      </c>
      <c r="I157" s="56" t="e">
        <f t="shared" si="8"/>
        <v>#DIV/0!</v>
      </c>
    </row>
    <row r="158" spans="1:13" x14ac:dyDescent="0.25">
      <c r="A158" s="45"/>
      <c r="B158" s="46">
        <v>42</v>
      </c>
      <c r="C158" s="54"/>
      <c r="D158" s="50" t="s">
        <v>80</v>
      </c>
      <c r="E158" s="221"/>
      <c r="F158" s="56"/>
      <c r="G158" s="56"/>
      <c r="H158" s="56" t="e">
        <f t="shared" si="7"/>
        <v>#DIV/0!</v>
      </c>
      <c r="I158" s="56" t="e">
        <f t="shared" si="8"/>
        <v>#DIV/0!</v>
      </c>
    </row>
    <row r="159" spans="1:13" x14ac:dyDescent="0.25">
      <c r="A159" s="45"/>
      <c r="B159" s="46"/>
      <c r="C159" s="47">
        <v>4221</v>
      </c>
      <c r="D159" s="47" t="s">
        <v>170</v>
      </c>
      <c r="E159" s="221"/>
      <c r="F159" s="56">
        <v>4000</v>
      </c>
      <c r="G159" s="56">
        <v>750.8</v>
      </c>
      <c r="H159" s="56" t="e">
        <f t="shared" si="7"/>
        <v>#DIV/0!</v>
      </c>
      <c r="I159" s="56">
        <f t="shared" si="8"/>
        <v>18.769999999999996</v>
      </c>
    </row>
    <row r="160" spans="1:13" x14ac:dyDescent="0.25">
      <c r="A160" s="293" t="s">
        <v>204</v>
      </c>
      <c r="B160" s="292"/>
      <c r="C160" s="294"/>
      <c r="D160" s="121" t="s">
        <v>233</v>
      </c>
      <c r="E160" s="221"/>
      <c r="F160" s="56"/>
      <c r="G160" s="56">
        <f>SUM(G163)</f>
        <v>0</v>
      </c>
      <c r="H160" s="56" t="e">
        <f t="shared" si="7"/>
        <v>#DIV/0!</v>
      </c>
      <c r="I160" s="56" t="e">
        <f t="shared" si="8"/>
        <v>#DIV/0!</v>
      </c>
    </row>
    <row r="161" spans="1:9" x14ac:dyDescent="0.25">
      <c r="A161" s="119">
        <v>4</v>
      </c>
      <c r="B161" s="120"/>
      <c r="C161" s="121"/>
      <c r="D161" s="192" t="s">
        <v>80</v>
      </c>
      <c r="E161" s="221"/>
      <c r="F161" s="56"/>
      <c r="G161" s="56"/>
      <c r="H161" s="56" t="e">
        <f t="shared" si="7"/>
        <v>#DIV/0!</v>
      </c>
      <c r="I161" s="56" t="e">
        <f t="shared" si="8"/>
        <v>#DIV/0!</v>
      </c>
    </row>
    <row r="162" spans="1:9" x14ac:dyDescent="0.25">
      <c r="A162" s="119"/>
      <c r="B162" s="120">
        <v>42</v>
      </c>
      <c r="C162" s="121"/>
      <c r="D162" s="121" t="s">
        <v>170</v>
      </c>
      <c r="E162" s="221"/>
      <c r="F162" s="56"/>
      <c r="G162" s="56"/>
      <c r="H162" s="56" t="e">
        <f t="shared" si="7"/>
        <v>#DIV/0!</v>
      </c>
      <c r="I162" s="56" t="e">
        <f t="shared" si="8"/>
        <v>#DIV/0!</v>
      </c>
    </row>
    <row r="163" spans="1:9" x14ac:dyDescent="0.25">
      <c r="A163" s="119"/>
      <c r="B163" s="120"/>
      <c r="C163" s="121">
        <v>4223</v>
      </c>
      <c r="D163" s="121" t="s">
        <v>172</v>
      </c>
      <c r="E163" s="221">
        <v>1220</v>
      </c>
      <c r="F163" s="56"/>
      <c r="G163" s="56"/>
      <c r="H163" s="56">
        <f t="shared" si="7"/>
        <v>0</v>
      </c>
      <c r="I163" s="56" t="e">
        <f t="shared" si="8"/>
        <v>#DIV/0!</v>
      </c>
    </row>
    <row r="164" spans="1:9" x14ac:dyDescent="0.25">
      <c r="A164" s="274" t="s">
        <v>88</v>
      </c>
      <c r="B164" s="275"/>
      <c r="C164" s="276"/>
      <c r="D164" s="72" t="s">
        <v>89</v>
      </c>
      <c r="E164" s="224"/>
      <c r="F164" s="71"/>
      <c r="G164" s="71"/>
      <c r="H164" s="56" t="e">
        <f t="shared" si="7"/>
        <v>#DIV/0!</v>
      </c>
      <c r="I164" s="56" t="e">
        <f t="shared" si="8"/>
        <v>#DIV/0!</v>
      </c>
    </row>
    <row r="165" spans="1:9" x14ac:dyDescent="0.25">
      <c r="A165" s="277" t="s">
        <v>91</v>
      </c>
      <c r="B165" s="278"/>
      <c r="C165" s="279"/>
      <c r="D165" s="69" t="s">
        <v>92</v>
      </c>
      <c r="E165" s="224">
        <v>32142.34</v>
      </c>
      <c r="F165" s="88">
        <v>118984</v>
      </c>
      <c r="G165" s="88">
        <v>57829.73</v>
      </c>
      <c r="H165" s="56">
        <f t="shared" si="7"/>
        <v>179.91761022999572</v>
      </c>
      <c r="I165" s="56">
        <f t="shared" si="8"/>
        <v>48.602946614670884</v>
      </c>
    </row>
    <row r="166" spans="1:9" x14ac:dyDescent="0.25">
      <c r="A166" s="293" t="s">
        <v>207</v>
      </c>
      <c r="B166" s="292"/>
      <c r="C166" s="294"/>
      <c r="D166" s="50" t="s">
        <v>90</v>
      </c>
      <c r="E166" s="221">
        <v>32142.34</v>
      </c>
      <c r="F166" s="56">
        <f>SUM(F170,F172,F174,F176)</f>
        <v>118984</v>
      </c>
      <c r="G166" s="56">
        <v>57829.73</v>
      </c>
      <c r="H166" s="56">
        <f t="shared" si="7"/>
        <v>179.91761022999572</v>
      </c>
      <c r="I166" s="56">
        <f t="shared" si="8"/>
        <v>48.602946614670884</v>
      </c>
    </row>
    <row r="167" spans="1:9" x14ac:dyDescent="0.25">
      <c r="A167" s="146">
        <v>3</v>
      </c>
      <c r="B167" s="147"/>
      <c r="C167" s="148"/>
      <c r="D167" s="151" t="s">
        <v>10</v>
      </c>
      <c r="E167" s="221"/>
      <c r="F167" s="56">
        <f>SUM(F168,F175)</f>
        <v>118984</v>
      </c>
      <c r="G167" s="56">
        <f>SUM(G168,G175)</f>
        <v>57829.73000000001</v>
      </c>
      <c r="H167" s="56" t="e">
        <f t="shared" si="7"/>
        <v>#DIV/0!</v>
      </c>
      <c r="I167" s="56">
        <f t="shared" si="8"/>
        <v>48.602946614670891</v>
      </c>
    </row>
    <row r="168" spans="1:9" x14ac:dyDescent="0.25">
      <c r="A168" s="146"/>
      <c r="B168" s="147">
        <v>31</v>
      </c>
      <c r="C168" s="148"/>
      <c r="D168" s="151" t="s">
        <v>11</v>
      </c>
      <c r="E168" s="221">
        <v>31708</v>
      </c>
      <c r="F168" s="56">
        <v>117670</v>
      </c>
      <c r="G168" s="56">
        <f>SUM(G169,G171,G173)</f>
        <v>57054.570000000007</v>
      </c>
      <c r="H168" s="56">
        <f t="shared" si="7"/>
        <v>179.93746057777221</v>
      </c>
      <c r="I168" s="56">
        <f t="shared" si="8"/>
        <v>48.486929548737997</v>
      </c>
    </row>
    <row r="169" spans="1:9" x14ac:dyDescent="0.25">
      <c r="A169" s="146"/>
      <c r="B169" s="147"/>
      <c r="C169" s="148">
        <v>311</v>
      </c>
      <c r="D169" s="151" t="s">
        <v>110</v>
      </c>
      <c r="E169" s="221"/>
      <c r="F169" s="56">
        <v>98000</v>
      </c>
      <c r="G169" s="56">
        <v>48165.760000000002</v>
      </c>
      <c r="H169" s="56" t="e">
        <f t="shared" si="7"/>
        <v>#DIV/0!</v>
      </c>
      <c r="I169" s="56">
        <f t="shared" si="8"/>
        <v>49.148734693877557</v>
      </c>
    </row>
    <row r="170" spans="1:9" x14ac:dyDescent="0.25">
      <c r="A170" s="146"/>
      <c r="B170" s="147"/>
      <c r="C170" s="148">
        <v>3111</v>
      </c>
      <c r="D170" s="151" t="s">
        <v>146</v>
      </c>
      <c r="E170" s="221">
        <v>27155.33</v>
      </c>
      <c r="F170" s="56">
        <v>98000</v>
      </c>
      <c r="G170" s="56">
        <v>48485.13</v>
      </c>
      <c r="H170" s="56">
        <f t="shared" si="7"/>
        <v>178.54737909647937</v>
      </c>
      <c r="I170" s="56">
        <f t="shared" si="8"/>
        <v>49.474622448979588</v>
      </c>
    </row>
    <row r="171" spans="1:9" x14ac:dyDescent="0.25">
      <c r="A171" s="146"/>
      <c r="B171" s="147"/>
      <c r="C171" s="148">
        <v>312</v>
      </c>
      <c r="D171" s="151" t="s">
        <v>111</v>
      </c>
      <c r="E171" s="221"/>
      <c r="F171" s="56">
        <v>3500</v>
      </c>
      <c r="G171" s="56">
        <v>941.44</v>
      </c>
      <c r="H171" s="56" t="e">
        <f t="shared" si="7"/>
        <v>#DIV/0!</v>
      </c>
      <c r="I171" s="56">
        <f t="shared" si="8"/>
        <v>26.898285714285713</v>
      </c>
    </row>
    <row r="172" spans="1:9" x14ac:dyDescent="0.25">
      <c r="A172" s="146"/>
      <c r="B172" s="147"/>
      <c r="C172" s="148">
        <v>3121</v>
      </c>
      <c r="D172" s="151" t="s">
        <v>111</v>
      </c>
      <c r="E172" s="221"/>
      <c r="F172" s="56">
        <v>3500</v>
      </c>
      <c r="G172" s="56">
        <v>941.44</v>
      </c>
      <c r="H172" s="56" t="e">
        <f t="shared" si="7"/>
        <v>#DIV/0!</v>
      </c>
      <c r="I172" s="56">
        <f t="shared" si="8"/>
        <v>26.898285714285713</v>
      </c>
    </row>
    <row r="173" spans="1:9" x14ac:dyDescent="0.25">
      <c r="A173" s="146"/>
      <c r="B173" s="147"/>
      <c r="C173" s="148">
        <v>313</v>
      </c>
      <c r="D173" s="151" t="s">
        <v>208</v>
      </c>
      <c r="E173" s="221"/>
      <c r="F173" s="56">
        <v>16170</v>
      </c>
      <c r="G173" s="56">
        <v>7947.37</v>
      </c>
      <c r="H173" s="56" t="e">
        <f t="shared" si="7"/>
        <v>#DIV/0!</v>
      </c>
      <c r="I173" s="56">
        <f t="shared" si="8"/>
        <v>49.148855905998765</v>
      </c>
    </row>
    <row r="174" spans="1:9" x14ac:dyDescent="0.25">
      <c r="A174" s="146"/>
      <c r="B174" s="147"/>
      <c r="C174" s="148">
        <v>3132</v>
      </c>
      <c r="D174" s="151" t="s">
        <v>209</v>
      </c>
      <c r="E174" s="221">
        <v>4552.67</v>
      </c>
      <c r="F174" s="56">
        <v>16170</v>
      </c>
      <c r="G174" s="56">
        <v>7947.37</v>
      </c>
      <c r="H174" s="56">
        <f t="shared" si="7"/>
        <v>174.5650354627065</v>
      </c>
      <c r="I174" s="56">
        <f t="shared" si="8"/>
        <v>49.148855905998765</v>
      </c>
    </row>
    <row r="175" spans="1:9" x14ac:dyDescent="0.25">
      <c r="A175" s="146"/>
      <c r="B175" s="147">
        <v>32</v>
      </c>
      <c r="C175" s="148"/>
      <c r="D175" s="151" t="s">
        <v>210</v>
      </c>
      <c r="E175" s="221">
        <v>434.34</v>
      </c>
      <c r="F175" s="56">
        <v>1314</v>
      </c>
      <c r="G175" s="56">
        <v>775.16</v>
      </c>
      <c r="H175" s="56">
        <f t="shared" si="7"/>
        <v>178.46848091357</v>
      </c>
      <c r="I175" s="56">
        <f t="shared" si="8"/>
        <v>58.992389649923894</v>
      </c>
    </row>
    <row r="176" spans="1:9" x14ac:dyDescent="0.25">
      <c r="A176" s="146"/>
      <c r="B176" s="147"/>
      <c r="C176" s="148">
        <v>321</v>
      </c>
      <c r="D176" s="151" t="s">
        <v>211</v>
      </c>
      <c r="E176" s="221">
        <v>434.34</v>
      </c>
      <c r="F176" s="56">
        <v>1314</v>
      </c>
      <c r="G176" s="56">
        <v>775.16</v>
      </c>
      <c r="H176" s="56">
        <f t="shared" si="7"/>
        <v>178.46848091357</v>
      </c>
      <c r="I176" s="56">
        <f t="shared" si="8"/>
        <v>58.992389649923894</v>
      </c>
    </row>
    <row r="177" spans="1:9" x14ac:dyDescent="0.25">
      <c r="A177" s="51"/>
      <c r="B177" s="52"/>
      <c r="C177" s="53">
        <v>3212</v>
      </c>
      <c r="D177" s="50" t="s">
        <v>193</v>
      </c>
      <c r="E177" s="221">
        <v>434.34</v>
      </c>
      <c r="F177" s="56">
        <v>1314</v>
      </c>
      <c r="G177" s="56">
        <v>775.16</v>
      </c>
      <c r="H177" s="56">
        <f t="shared" si="7"/>
        <v>178.46848091357</v>
      </c>
      <c r="I177" s="56">
        <f t="shared" si="8"/>
        <v>58.992389649923894</v>
      </c>
    </row>
    <row r="178" spans="1:9" ht="25.5" x14ac:dyDescent="0.25">
      <c r="A178" s="277" t="s">
        <v>93</v>
      </c>
      <c r="B178" s="278"/>
      <c r="C178" s="279"/>
      <c r="D178" s="72" t="s">
        <v>94</v>
      </c>
      <c r="E178" s="224">
        <v>700.34</v>
      </c>
      <c r="F178" s="73">
        <v>36972</v>
      </c>
      <c r="G178" s="71">
        <v>0</v>
      </c>
      <c r="H178" s="71">
        <f t="shared" si="7"/>
        <v>0</v>
      </c>
      <c r="I178" s="71">
        <f t="shared" si="8"/>
        <v>0</v>
      </c>
    </row>
    <row r="179" spans="1:9" x14ac:dyDescent="0.25">
      <c r="A179" s="283" t="s">
        <v>212</v>
      </c>
      <c r="B179" s="284"/>
      <c r="C179" s="285"/>
      <c r="D179" s="145" t="s">
        <v>90</v>
      </c>
      <c r="E179" s="206"/>
      <c r="F179" s="56"/>
      <c r="G179" s="56"/>
      <c r="H179" s="56" t="e">
        <f t="shared" si="7"/>
        <v>#DIV/0!</v>
      </c>
      <c r="I179" s="56" t="e">
        <f t="shared" si="8"/>
        <v>#DIV/0!</v>
      </c>
    </row>
    <row r="180" spans="1:9" x14ac:dyDescent="0.25">
      <c r="A180" s="142">
        <v>3</v>
      </c>
      <c r="B180" s="143"/>
      <c r="C180" s="144"/>
      <c r="D180" s="145" t="s">
        <v>10</v>
      </c>
      <c r="E180" s="206"/>
      <c r="F180" s="56"/>
      <c r="G180" s="56"/>
      <c r="H180" s="56" t="e">
        <f t="shared" si="7"/>
        <v>#DIV/0!</v>
      </c>
      <c r="I180" s="56" t="e">
        <f t="shared" si="8"/>
        <v>#DIV/0!</v>
      </c>
    </row>
    <row r="181" spans="1:9" x14ac:dyDescent="0.25">
      <c r="A181" s="142"/>
      <c r="B181" s="143">
        <v>37</v>
      </c>
      <c r="C181" s="144"/>
      <c r="D181" s="192" t="s">
        <v>130</v>
      </c>
      <c r="E181" s="221"/>
      <c r="F181" s="56"/>
      <c r="G181" s="56"/>
      <c r="H181" s="56" t="e">
        <f t="shared" si="7"/>
        <v>#DIV/0!</v>
      </c>
      <c r="I181" s="56" t="e">
        <f t="shared" si="8"/>
        <v>#DIV/0!</v>
      </c>
    </row>
    <row r="182" spans="1:9" x14ac:dyDescent="0.25">
      <c r="A182" s="204"/>
      <c r="B182" s="205"/>
      <c r="C182" s="206">
        <v>3721</v>
      </c>
      <c r="D182" s="203" t="s">
        <v>244</v>
      </c>
      <c r="E182" s="221">
        <v>700.34</v>
      </c>
      <c r="F182" s="56"/>
      <c r="G182" s="56"/>
      <c r="H182" s="56">
        <f t="shared" si="7"/>
        <v>0</v>
      </c>
      <c r="I182" s="56" t="e">
        <f t="shared" si="8"/>
        <v>#DIV/0!</v>
      </c>
    </row>
    <row r="183" spans="1:9" x14ac:dyDescent="0.25">
      <c r="A183" s="160"/>
      <c r="B183" s="161"/>
      <c r="C183" s="162">
        <v>3722</v>
      </c>
      <c r="D183" s="50" t="s">
        <v>95</v>
      </c>
      <c r="E183" s="221"/>
      <c r="F183" s="56">
        <v>36972</v>
      </c>
      <c r="G183" s="56"/>
      <c r="H183" s="56" t="e">
        <f t="shared" si="7"/>
        <v>#DIV/0!</v>
      </c>
      <c r="I183" s="56">
        <f t="shared" si="8"/>
        <v>0</v>
      </c>
    </row>
    <row r="184" spans="1:9" x14ac:dyDescent="0.25">
      <c r="A184" s="277" t="s">
        <v>96</v>
      </c>
      <c r="B184" s="278"/>
      <c r="C184" s="279"/>
      <c r="D184" s="72" t="s">
        <v>97</v>
      </c>
      <c r="E184" s="224">
        <v>5085.6099999999997</v>
      </c>
      <c r="F184" s="88">
        <v>7512.75</v>
      </c>
      <c r="G184" s="88">
        <v>3744.07</v>
      </c>
      <c r="H184" s="71">
        <f t="shared" si="7"/>
        <v>73.620863573887902</v>
      </c>
      <c r="I184" s="71">
        <f t="shared" si="8"/>
        <v>49.836211773318695</v>
      </c>
    </row>
    <row r="185" spans="1:9" ht="18.75" customHeight="1" x14ac:dyDescent="0.25">
      <c r="A185" s="283" t="s">
        <v>75</v>
      </c>
      <c r="B185" s="284"/>
      <c r="C185" s="285"/>
      <c r="D185" s="68" t="s">
        <v>90</v>
      </c>
      <c r="E185" s="221"/>
      <c r="F185" s="80"/>
      <c r="G185" s="80"/>
      <c r="H185" s="56" t="e">
        <f t="shared" si="7"/>
        <v>#DIV/0!</v>
      </c>
      <c r="I185" s="56" t="e">
        <f t="shared" si="8"/>
        <v>#DIV/0!</v>
      </c>
    </row>
    <row r="186" spans="1:9" x14ac:dyDescent="0.25">
      <c r="A186" s="208"/>
      <c r="B186" s="209"/>
      <c r="C186" s="210">
        <v>32</v>
      </c>
      <c r="D186" s="207" t="s">
        <v>19</v>
      </c>
      <c r="E186" s="221"/>
      <c r="F186" s="215"/>
      <c r="G186" s="215"/>
      <c r="H186" s="56" t="e">
        <f t="shared" si="7"/>
        <v>#DIV/0!</v>
      </c>
      <c r="I186" s="56" t="e">
        <f t="shared" si="8"/>
        <v>#DIV/0!</v>
      </c>
    </row>
    <row r="187" spans="1:9" x14ac:dyDescent="0.25">
      <c r="A187" s="212"/>
      <c r="B187" s="213"/>
      <c r="C187" s="214">
        <v>3222</v>
      </c>
      <c r="D187" s="211" t="s">
        <v>240</v>
      </c>
      <c r="E187" s="221">
        <v>1485.39</v>
      </c>
      <c r="F187" s="215"/>
      <c r="G187" s="215">
        <v>3222.7</v>
      </c>
      <c r="H187" s="56">
        <f t="shared" si="7"/>
        <v>216.95985566080287</v>
      </c>
      <c r="I187" s="56" t="e">
        <f t="shared" si="8"/>
        <v>#DIV/0!</v>
      </c>
    </row>
    <row r="188" spans="1:9" x14ac:dyDescent="0.25">
      <c r="A188" s="208"/>
      <c r="B188" s="209"/>
      <c r="C188" s="210">
        <v>3225</v>
      </c>
      <c r="D188" s="207" t="s">
        <v>116</v>
      </c>
      <c r="E188" s="221"/>
      <c r="F188" s="215"/>
      <c r="G188" s="215"/>
      <c r="H188" s="56" t="e">
        <f t="shared" si="7"/>
        <v>#DIV/0!</v>
      </c>
      <c r="I188" s="56" t="e">
        <f t="shared" si="8"/>
        <v>#DIV/0!</v>
      </c>
    </row>
    <row r="189" spans="1:9" x14ac:dyDescent="0.25">
      <c r="A189" s="200"/>
      <c r="B189" s="201"/>
      <c r="C189" s="202">
        <v>42</v>
      </c>
      <c r="D189" s="199" t="s">
        <v>80</v>
      </c>
      <c r="E189" s="221"/>
      <c r="F189" s="215"/>
      <c r="G189" s="215"/>
      <c r="H189" s="56" t="e">
        <f t="shared" si="7"/>
        <v>#DIV/0!</v>
      </c>
      <c r="I189" s="56" t="e">
        <f t="shared" si="8"/>
        <v>#DIV/0!</v>
      </c>
    </row>
    <row r="190" spans="1:9" x14ac:dyDescent="0.25">
      <c r="A190" s="208"/>
      <c r="B190" s="209"/>
      <c r="C190" s="210">
        <v>4227</v>
      </c>
      <c r="D190" s="207" t="s">
        <v>219</v>
      </c>
      <c r="E190" s="221"/>
      <c r="F190" s="215"/>
      <c r="G190" s="215"/>
      <c r="H190" s="56" t="e">
        <f t="shared" si="7"/>
        <v>#DIV/0!</v>
      </c>
      <c r="I190" s="56" t="e">
        <f t="shared" si="8"/>
        <v>#DIV/0!</v>
      </c>
    </row>
    <row r="191" spans="1:9" x14ac:dyDescent="0.25">
      <c r="A191" s="283" t="s">
        <v>188</v>
      </c>
      <c r="B191" s="284"/>
      <c r="C191" s="285"/>
      <c r="D191" s="207" t="s">
        <v>222</v>
      </c>
      <c r="E191" s="221"/>
      <c r="F191" s="215"/>
      <c r="G191" s="215"/>
      <c r="H191" s="56" t="e">
        <f t="shared" si="7"/>
        <v>#DIV/0!</v>
      </c>
      <c r="I191" s="56" t="e">
        <f t="shared" si="8"/>
        <v>#DIV/0!</v>
      </c>
    </row>
    <row r="192" spans="1:9" x14ac:dyDescent="0.25">
      <c r="A192" s="208"/>
      <c r="B192" s="209"/>
      <c r="C192" s="210">
        <v>32</v>
      </c>
      <c r="D192" s="207" t="s">
        <v>19</v>
      </c>
      <c r="E192" s="221"/>
      <c r="F192" s="215"/>
      <c r="G192" s="215"/>
      <c r="H192" s="56" t="e">
        <f t="shared" si="7"/>
        <v>#DIV/0!</v>
      </c>
      <c r="I192" s="56" t="e">
        <f t="shared" si="8"/>
        <v>#DIV/0!</v>
      </c>
    </row>
    <row r="193" spans="1:15" x14ac:dyDescent="0.25">
      <c r="A193" s="65">
        <v>57</v>
      </c>
      <c r="B193" s="66"/>
      <c r="C193" s="67">
        <v>3222</v>
      </c>
      <c r="D193" s="68" t="s">
        <v>108</v>
      </c>
      <c r="E193" s="221">
        <v>370.51</v>
      </c>
      <c r="F193" s="215">
        <v>864.3</v>
      </c>
      <c r="G193" s="215"/>
      <c r="H193" s="56">
        <f t="shared" si="7"/>
        <v>0</v>
      </c>
      <c r="I193" s="56">
        <f t="shared" si="8"/>
        <v>0</v>
      </c>
    </row>
    <row r="194" spans="1:15" x14ac:dyDescent="0.25">
      <c r="A194" s="51">
        <v>54</v>
      </c>
      <c r="B194" s="52"/>
      <c r="C194" s="53">
        <v>3222</v>
      </c>
      <c r="D194" s="50" t="s">
        <v>98</v>
      </c>
      <c r="E194" s="221">
        <v>3229.71</v>
      </c>
      <c r="F194" s="215">
        <v>6648.45</v>
      </c>
      <c r="G194" s="215">
        <v>521.37</v>
      </c>
      <c r="H194" s="56">
        <f t="shared" si="7"/>
        <v>16.142935433831521</v>
      </c>
      <c r="I194" s="56">
        <f t="shared" si="8"/>
        <v>7.8419782054463827</v>
      </c>
    </row>
    <row r="195" spans="1:15" x14ac:dyDescent="0.25">
      <c r="A195" s="277" t="s">
        <v>100</v>
      </c>
      <c r="B195" s="278"/>
      <c r="C195" s="279"/>
      <c r="D195" s="72" t="s">
        <v>99</v>
      </c>
      <c r="E195" s="224">
        <v>48781.49</v>
      </c>
      <c r="F195" s="73">
        <v>160597.42000000001</v>
      </c>
      <c r="G195" s="73">
        <f>SUM(G196,G212,G229)</f>
        <v>89783.96</v>
      </c>
      <c r="H195" s="71">
        <f t="shared" si="7"/>
        <v>184.05333662419906</v>
      </c>
      <c r="I195" s="71">
        <f t="shared" si="8"/>
        <v>55.906228132432013</v>
      </c>
    </row>
    <row r="196" spans="1:15" x14ac:dyDescent="0.25">
      <c r="A196" s="301" t="s">
        <v>75</v>
      </c>
      <c r="B196" s="302"/>
      <c r="C196" s="303"/>
      <c r="D196" s="50" t="s">
        <v>90</v>
      </c>
      <c r="E196" s="221">
        <v>16686.63</v>
      </c>
      <c r="F196" s="56">
        <v>23585.45</v>
      </c>
      <c r="G196" s="56">
        <f>SUM(G198,G204)</f>
        <v>89783.96</v>
      </c>
      <c r="H196" s="56">
        <f t="shared" si="7"/>
        <v>538.05927260327587</v>
      </c>
      <c r="I196" s="56">
        <f t="shared" si="8"/>
        <v>380.6752044162821</v>
      </c>
    </row>
    <row r="197" spans="1:15" x14ac:dyDescent="0.25">
      <c r="A197" s="146">
        <v>3</v>
      </c>
      <c r="B197" s="147"/>
      <c r="C197" s="148"/>
      <c r="D197" s="151" t="s">
        <v>10</v>
      </c>
      <c r="E197" s="221">
        <v>16686.63</v>
      </c>
      <c r="F197" s="56">
        <v>23585.45</v>
      </c>
      <c r="G197" s="56">
        <v>85670.04</v>
      </c>
      <c r="H197" s="56">
        <f t="shared" si="7"/>
        <v>513.40528315184065</v>
      </c>
      <c r="I197" s="56">
        <f t="shared" si="8"/>
        <v>363.23258619191063</v>
      </c>
    </row>
    <row r="198" spans="1:15" x14ac:dyDescent="0.25">
      <c r="A198" s="146"/>
      <c r="B198" s="147">
        <v>31</v>
      </c>
      <c r="C198" s="148"/>
      <c r="D198" s="151" t="s">
        <v>11</v>
      </c>
      <c r="E198" s="221">
        <v>1686.63</v>
      </c>
      <c r="F198" s="56">
        <v>23585.45</v>
      </c>
      <c r="G198" s="56">
        <f>SUM(G199,G200,G202)</f>
        <v>85670.040000000008</v>
      </c>
      <c r="H198" s="56">
        <f t="shared" si="7"/>
        <v>5079.3618043079987</v>
      </c>
      <c r="I198" s="56">
        <f t="shared" si="8"/>
        <v>363.23258619191068</v>
      </c>
    </row>
    <row r="199" spans="1:15" x14ac:dyDescent="0.25">
      <c r="A199" s="146"/>
      <c r="B199" s="147"/>
      <c r="C199" s="148">
        <v>3111</v>
      </c>
      <c r="D199" s="151" t="s">
        <v>146</v>
      </c>
      <c r="E199" s="221">
        <v>16686.63</v>
      </c>
      <c r="F199" s="56">
        <v>18250</v>
      </c>
      <c r="G199" s="56">
        <v>71405.119999999995</v>
      </c>
      <c r="H199" s="56">
        <f t="shared" si="7"/>
        <v>427.91815962839701</v>
      </c>
      <c r="I199" s="56">
        <f t="shared" si="8"/>
        <v>391.26093150684926</v>
      </c>
    </row>
    <row r="200" spans="1:15" x14ac:dyDescent="0.25">
      <c r="A200" s="146"/>
      <c r="B200" s="147"/>
      <c r="C200" s="148">
        <v>312</v>
      </c>
      <c r="D200" s="151" t="s">
        <v>111</v>
      </c>
      <c r="E200" s="221"/>
      <c r="F200" s="56">
        <v>2324.1999999999998</v>
      </c>
      <c r="G200" s="56">
        <v>2482.88</v>
      </c>
      <c r="H200" s="56" t="e">
        <f t="shared" ref="H200:H263" si="9">G200/E200*100</f>
        <v>#DIV/0!</v>
      </c>
      <c r="I200" s="56">
        <f t="shared" si="8"/>
        <v>106.82729541347562</v>
      </c>
    </row>
    <row r="201" spans="1:15" x14ac:dyDescent="0.25">
      <c r="A201" s="146"/>
      <c r="B201" s="147"/>
      <c r="C201" s="148">
        <v>3121</v>
      </c>
      <c r="D201" s="151" t="s">
        <v>111</v>
      </c>
      <c r="E201" s="221"/>
      <c r="F201" s="56">
        <v>2324.5</v>
      </c>
      <c r="G201" s="56">
        <v>2482.88</v>
      </c>
      <c r="H201" s="56" t="e">
        <f t="shared" si="9"/>
        <v>#DIV/0!</v>
      </c>
      <c r="I201" s="56">
        <f t="shared" si="8"/>
        <v>106.81350828135083</v>
      </c>
      <c r="M201" s="44"/>
    </row>
    <row r="202" spans="1:15" x14ac:dyDescent="0.25">
      <c r="A202" s="152"/>
      <c r="B202" s="153"/>
      <c r="C202" s="154">
        <v>313</v>
      </c>
      <c r="D202" s="157" t="s">
        <v>208</v>
      </c>
      <c r="E202" s="221"/>
      <c r="F202" s="56">
        <v>3011.25</v>
      </c>
      <c r="G202" s="56">
        <v>11782.04</v>
      </c>
      <c r="H202" s="56" t="e">
        <f t="shared" si="9"/>
        <v>#DIV/0!</v>
      </c>
      <c r="I202" s="56">
        <f t="shared" si="8"/>
        <v>391.26741386467415</v>
      </c>
      <c r="K202" s="197"/>
      <c r="L202" s="44"/>
      <c r="M202" s="44"/>
      <c r="N202" s="44"/>
      <c r="O202" s="44"/>
    </row>
    <row r="203" spans="1:15" x14ac:dyDescent="0.25">
      <c r="A203" s="152"/>
      <c r="B203" s="153"/>
      <c r="C203" s="154">
        <v>3132</v>
      </c>
      <c r="D203" s="157" t="s">
        <v>214</v>
      </c>
      <c r="E203" s="221"/>
      <c r="F203" s="56">
        <v>3011.25</v>
      </c>
      <c r="G203" s="56">
        <v>3011.25</v>
      </c>
      <c r="H203" s="56" t="e">
        <f t="shared" si="9"/>
        <v>#DIV/0!</v>
      </c>
      <c r="I203" s="56">
        <f t="shared" si="8"/>
        <v>100</v>
      </c>
      <c r="K203" s="197"/>
      <c r="L203" s="44"/>
      <c r="M203" s="44"/>
      <c r="N203" s="44"/>
      <c r="O203" s="44"/>
    </row>
    <row r="204" spans="1:15" x14ac:dyDescent="0.25">
      <c r="A204" s="146"/>
      <c r="B204" s="147">
        <v>32</v>
      </c>
      <c r="C204" s="148"/>
      <c r="D204" s="151" t="s">
        <v>19</v>
      </c>
      <c r="E204" s="221"/>
      <c r="F204" s="56">
        <v>1215.3499999999999</v>
      </c>
      <c r="G204" s="56">
        <f>SUM(G206,G207,G209,G211)</f>
        <v>4113.92</v>
      </c>
      <c r="H204" s="56" t="e">
        <f t="shared" si="9"/>
        <v>#DIV/0!</v>
      </c>
      <c r="I204" s="56">
        <f t="shared" si="8"/>
        <v>338.49672933722798</v>
      </c>
      <c r="L204" s="44"/>
      <c r="M204" s="44"/>
      <c r="N204" s="44"/>
      <c r="O204" s="44"/>
    </row>
    <row r="205" spans="1:15" x14ac:dyDescent="0.25">
      <c r="A205" s="146"/>
      <c r="B205" s="147"/>
      <c r="C205" s="148">
        <v>321</v>
      </c>
      <c r="D205" s="151" t="s">
        <v>136</v>
      </c>
      <c r="E205" s="221"/>
      <c r="F205" s="56"/>
      <c r="G205" s="56"/>
      <c r="H205" s="56" t="e">
        <f t="shared" si="9"/>
        <v>#DIV/0!</v>
      </c>
      <c r="I205" s="56" t="e">
        <f t="shared" ref="I205:I268" si="10">G205/F205*100</f>
        <v>#DIV/0!</v>
      </c>
      <c r="L205" s="44"/>
      <c r="M205" s="44"/>
      <c r="N205" s="44"/>
      <c r="O205" s="44"/>
    </row>
    <row r="206" spans="1:15" x14ac:dyDescent="0.25">
      <c r="A206" s="146"/>
      <c r="B206" s="147"/>
      <c r="C206" s="148">
        <v>3211</v>
      </c>
      <c r="D206" s="151" t="s">
        <v>113</v>
      </c>
      <c r="E206" s="221"/>
      <c r="F206" s="56"/>
      <c r="G206" s="56">
        <v>240</v>
      </c>
      <c r="H206" s="56" t="e">
        <f t="shared" si="9"/>
        <v>#DIV/0!</v>
      </c>
      <c r="I206" s="56" t="e">
        <f t="shared" si="10"/>
        <v>#DIV/0!</v>
      </c>
      <c r="K206" s="197"/>
      <c r="L206" s="44"/>
      <c r="M206" s="44"/>
      <c r="N206" s="44"/>
      <c r="O206" s="44"/>
    </row>
    <row r="207" spans="1:15" x14ac:dyDescent="0.25">
      <c r="A207" s="152"/>
      <c r="B207" s="153"/>
      <c r="C207" s="154">
        <v>3212</v>
      </c>
      <c r="D207" s="157" t="s">
        <v>133</v>
      </c>
      <c r="E207" s="221"/>
      <c r="F207" s="56"/>
      <c r="G207" s="56">
        <v>3873.92</v>
      </c>
      <c r="H207" s="56" t="e">
        <f t="shared" si="9"/>
        <v>#DIV/0!</v>
      </c>
      <c r="I207" s="56" t="e">
        <f t="shared" si="10"/>
        <v>#DIV/0!</v>
      </c>
      <c r="J207" s="77"/>
      <c r="K207" s="123"/>
      <c r="L207" s="44"/>
      <c r="M207" s="44"/>
      <c r="N207" s="44"/>
      <c r="O207" s="44"/>
    </row>
    <row r="208" spans="1:15" x14ac:dyDescent="0.25">
      <c r="A208" s="152"/>
      <c r="B208" s="153"/>
      <c r="C208" s="154">
        <v>323</v>
      </c>
      <c r="D208" s="157" t="s">
        <v>218</v>
      </c>
      <c r="E208" s="221"/>
      <c r="F208" s="56"/>
      <c r="G208" s="56"/>
      <c r="H208" s="56" t="e">
        <f t="shared" si="9"/>
        <v>#DIV/0!</v>
      </c>
      <c r="I208" s="56" t="e">
        <f t="shared" si="10"/>
        <v>#DIV/0!</v>
      </c>
      <c r="K208" s="123"/>
      <c r="L208" s="44"/>
      <c r="M208" s="44"/>
      <c r="N208" s="44"/>
      <c r="O208" s="44"/>
    </row>
    <row r="209" spans="1:15" x14ac:dyDescent="0.25">
      <c r="A209" s="146"/>
      <c r="B209" s="147"/>
      <c r="C209" s="148">
        <v>3237</v>
      </c>
      <c r="D209" s="151" t="s">
        <v>216</v>
      </c>
      <c r="E209" s="221"/>
      <c r="F209" s="56"/>
      <c r="G209" s="56"/>
      <c r="H209" s="56" t="e">
        <f t="shared" si="9"/>
        <v>#DIV/0!</v>
      </c>
      <c r="I209" s="56" t="e">
        <f t="shared" si="10"/>
        <v>#DIV/0!</v>
      </c>
      <c r="K209" s="44"/>
      <c r="L209" s="44"/>
      <c r="M209" s="44"/>
      <c r="N209" s="44"/>
      <c r="O209" s="44"/>
    </row>
    <row r="210" spans="1:15" x14ac:dyDescent="0.25">
      <c r="A210" s="152"/>
      <c r="B210" s="153"/>
      <c r="C210" s="154">
        <v>329</v>
      </c>
      <c r="D210" s="157" t="s">
        <v>124</v>
      </c>
      <c r="E210" s="221"/>
      <c r="F210" s="56"/>
      <c r="G210" s="56"/>
      <c r="H210" s="56" t="e">
        <f t="shared" si="9"/>
        <v>#DIV/0!</v>
      </c>
      <c r="I210" s="56" t="e">
        <f t="shared" si="10"/>
        <v>#DIV/0!</v>
      </c>
      <c r="N210" s="44"/>
    </row>
    <row r="211" spans="1:15" x14ac:dyDescent="0.25">
      <c r="A211" s="152"/>
      <c r="B211" s="153"/>
      <c r="C211" s="154">
        <v>3293</v>
      </c>
      <c r="D211" s="157" t="s">
        <v>217</v>
      </c>
      <c r="E211" s="221"/>
      <c r="F211" s="56"/>
      <c r="G211" s="56"/>
      <c r="H211" s="56" t="e">
        <f t="shared" si="9"/>
        <v>#DIV/0!</v>
      </c>
      <c r="I211" s="56" t="e">
        <f t="shared" si="10"/>
        <v>#DIV/0!</v>
      </c>
      <c r="L211" s="44"/>
    </row>
    <row r="212" spans="1:15" x14ac:dyDescent="0.25">
      <c r="A212" s="301" t="s">
        <v>213</v>
      </c>
      <c r="B212" s="302"/>
      <c r="C212" s="303"/>
      <c r="D212" s="151"/>
      <c r="E212" s="221">
        <v>0</v>
      </c>
      <c r="F212" s="230">
        <f>SUM(F214,F221)</f>
        <v>20369.490000000002</v>
      </c>
      <c r="G212" s="56">
        <f>SUM(G214,G221)</f>
        <v>0</v>
      </c>
      <c r="H212" s="56" t="e">
        <f t="shared" si="9"/>
        <v>#DIV/0!</v>
      </c>
      <c r="I212" s="56">
        <f t="shared" si="10"/>
        <v>0</v>
      </c>
    </row>
    <row r="213" spans="1:15" x14ac:dyDescent="0.25">
      <c r="A213" s="139">
        <v>3</v>
      </c>
      <c r="B213" s="140"/>
      <c r="C213" s="141"/>
      <c r="D213" s="151" t="s">
        <v>10</v>
      </c>
      <c r="E213" s="221"/>
      <c r="F213" s="56"/>
      <c r="G213" s="56"/>
      <c r="H213" s="56" t="e">
        <f t="shared" si="9"/>
        <v>#DIV/0!</v>
      </c>
      <c r="I213" s="56" t="e">
        <f t="shared" si="10"/>
        <v>#DIV/0!</v>
      </c>
    </row>
    <row r="214" spans="1:15" x14ac:dyDescent="0.25">
      <c r="A214" s="139"/>
      <c r="B214" s="140">
        <v>31</v>
      </c>
      <c r="C214" s="141"/>
      <c r="D214" s="151" t="s">
        <v>11</v>
      </c>
      <c r="E214" s="221"/>
      <c r="F214" s="56">
        <v>18732.75</v>
      </c>
      <c r="G214" s="56">
        <f>SUM(G215,G217,G219)</f>
        <v>0</v>
      </c>
      <c r="H214" s="56" t="e">
        <f t="shared" si="9"/>
        <v>#DIV/0!</v>
      </c>
      <c r="I214" s="56">
        <f t="shared" si="10"/>
        <v>0</v>
      </c>
    </row>
    <row r="215" spans="1:15" x14ac:dyDescent="0.25">
      <c r="A215" s="139"/>
      <c r="B215" s="140"/>
      <c r="C215" s="141">
        <v>311</v>
      </c>
      <c r="D215" s="151" t="s">
        <v>110</v>
      </c>
      <c r="E215" s="221"/>
      <c r="F215" s="56"/>
      <c r="G215" s="56"/>
      <c r="H215" s="56" t="e">
        <f t="shared" si="9"/>
        <v>#DIV/0!</v>
      </c>
      <c r="I215" s="56" t="e">
        <f t="shared" si="10"/>
        <v>#DIV/0!</v>
      </c>
    </row>
    <row r="216" spans="1:15" x14ac:dyDescent="0.25">
      <c r="A216" s="139"/>
      <c r="B216" s="140"/>
      <c r="C216" s="141">
        <v>3111</v>
      </c>
      <c r="D216" s="151" t="s">
        <v>146</v>
      </c>
      <c r="E216" s="221"/>
      <c r="F216" s="56"/>
      <c r="G216" s="56"/>
      <c r="H216" s="56" t="e">
        <f t="shared" si="9"/>
        <v>#DIV/0!</v>
      </c>
      <c r="I216" s="56" t="e">
        <f t="shared" si="10"/>
        <v>#DIV/0!</v>
      </c>
    </row>
    <row r="217" spans="1:15" x14ac:dyDescent="0.25">
      <c r="A217" s="146"/>
      <c r="B217" s="147"/>
      <c r="C217" s="148">
        <v>312</v>
      </c>
      <c r="D217" s="151" t="s">
        <v>111</v>
      </c>
      <c r="E217" s="221"/>
      <c r="F217" s="56"/>
      <c r="G217" s="56"/>
      <c r="H217" s="56" t="e">
        <f t="shared" si="9"/>
        <v>#DIV/0!</v>
      </c>
      <c r="I217" s="56" t="e">
        <f t="shared" si="10"/>
        <v>#DIV/0!</v>
      </c>
    </row>
    <row r="218" spans="1:15" x14ac:dyDescent="0.25">
      <c r="A218" s="146"/>
      <c r="B218" s="147"/>
      <c r="C218" s="148">
        <v>3121</v>
      </c>
      <c r="D218" s="151" t="s">
        <v>111</v>
      </c>
      <c r="E218" s="221"/>
      <c r="F218" s="56"/>
      <c r="G218" s="56"/>
      <c r="H218" s="56" t="e">
        <f t="shared" si="9"/>
        <v>#DIV/0!</v>
      </c>
      <c r="I218" s="56" t="e">
        <f t="shared" si="10"/>
        <v>#DIV/0!</v>
      </c>
    </row>
    <row r="219" spans="1:15" x14ac:dyDescent="0.25">
      <c r="A219" s="51"/>
      <c r="B219" s="52"/>
      <c r="C219" s="53">
        <v>313</v>
      </c>
      <c r="D219" s="50" t="s">
        <v>208</v>
      </c>
      <c r="E219" s="221"/>
      <c r="F219" s="56"/>
      <c r="G219" s="56"/>
      <c r="H219" s="56" t="e">
        <f t="shared" si="9"/>
        <v>#DIV/0!</v>
      </c>
      <c r="I219" s="56" t="e">
        <f t="shared" si="10"/>
        <v>#DIV/0!</v>
      </c>
    </row>
    <row r="220" spans="1:15" x14ac:dyDescent="0.25">
      <c r="A220" s="51"/>
      <c r="B220" s="52"/>
      <c r="C220" s="53">
        <v>3132</v>
      </c>
      <c r="D220" s="50" t="s">
        <v>215</v>
      </c>
      <c r="E220" s="221"/>
      <c r="F220" s="56"/>
      <c r="G220" s="56"/>
      <c r="H220" s="56" t="e">
        <f t="shared" si="9"/>
        <v>#DIV/0!</v>
      </c>
      <c r="I220" s="56" t="e">
        <f t="shared" si="10"/>
        <v>#DIV/0!</v>
      </c>
    </row>
    <row r="221" spans="1:15" x14ac:dyDescent="0.25">
      <c r="A221" s="84"/>
      <c r="B221" s="85">
        <v>32</v>
      </c>
      <c r="C221" s="86"/>
      <c r="D221" s="87" t="s">
        <v>19</v>
      </c>
      <c r="E221" s="221"/>
      <c r="F221" s="171">
        <v>1636.74</v>
      </c>
      <c r="G221" s="171">
        <f>SUM(G222,G225,G227)</f>
        <v>0</v>
      </c>
      <c r="H221" s="56" t="e">
        <f t="shared" si="9"/>
        <v>#DIV/0!</v>
      </c>
      <c r="I221" s="56">
        <f t="shared" si="10"/>
        <v>0</v>
      </c>
    </row>
    <row r="222" spans="1:15" x14ac:dyDescent="0.25">
      <c r="A222" s="84"/>
      <c r="B222" s="85"/>
      <c r="C222" s="86">
        <v>321</v>
      </c>
      <c r="D222" s="87" t="s">
        <v>136</v>
      </c>
      <c r="E222" s="221"/>
      <c r="F222" s="56"/>
      <c r="G222" s="56"/>
      <c r="H222" s="56" t="e">
        <f t="shared" si="9"/>
        <v>#DIV/0!</v>
      </c>
      <c r="I222" s="56" t="e">
        <f t="shared" si="10"/>
        <v>#DIV/0!</v>
      </c>
    </row>
    <row r="223" spans="1:15" x14ac:dyDescent="0.25">
      <c r="A223" s="194"/>
      <c r="B223" s="195"/>
      <c r="C223" s="196">
        <v>3211</v>
      </c>
      <c r="D223" s="193" t="s">
        <v>113</v>
      </c>
      <c r="E223" s="221"/>
      <c r="F223" s="56"/>
      <c r="G223" s="56"/>
      <c r="H223" s="56" t="e">
        <f t="shared" si="9"/>
        <v>#DIV/0!</v>
      </c>
      <c r="I223" s="56" t="e">
        <f t="shared" si="10"/>
        <v>#DIV/0!</v>
      </c>
    </row>
    <row r="224" spans="1:15" x14ac:dyDescent="0.25">
      <c r="A224" s="146"/>
      <c r="B224" s="147"/>
      <c r="C224" s="148">
        <v>3212</v>
      </c>
      <c r="D224" s="151" t="s">
        <v>133</v>
      </c>
      <c r="E224" s="221"/>
      <c r="F224" s="56"/>
      <c r="G224" s="56"/>
      <c r="H224" s="56" t="e">
        <f t="shared" si="9"/>
        <v>#DIV/0!</v>
      </c>
      <c r="I224" s="56" t="e">
        <f t="shared" si="10"/>
        <v>#DIV/0!</v>
      </c>
    </row>
    <row r="225" spans="1:9" x14ac:dyDescent="0.25">
      <c r="A225" s="194"/>
      <c r="B225" s="195"/>
      <c r="C225" s="196">
        <v>323</v>
      </c>
      <c r="D225" s="193" t="s">
        <v>218</v>
      </c>
      <c r="E225" s="221"/>
      <c r="F225" s="56"/>
      <c r="G225" s="56"/>
      <c r="H225" s="56" t="e">
        <f t="shared" si="9"/>
        <v>#DIV/0!</v>
      </c>
      <c r="I225" s="56" t="e">
        <f t="shared" si="10"/>
        <v>#DIV/0!</v>
      </c>
    </row>
    <row r="226" spans="1:9" x14ac:dyDescent="0.25">
      <c r="A226" s="194"/>
      <c r="B226" s="195"/>
      <c r="C226" s="196">
        <v>3237</v>
      </c>
      <c r="D226" s="193" t="s">
        <v>216</v>
      </c>
      <c r="E226" s="221"/>
      <c r="F226" s="56"/>
      <c r="G226" s="56"/>
      <c r="H226" s="56" t="e">
        <f t="shared" si="9"/>
        <v>#DIV/0!</v>
      </c>
      <c r="I226" s="56" t="e">
        <f t="shared" si="10"/>
        <v>#DIV/0!</v>
      </c>
    </row>
    <row r="227" spans="1:9" x14ac:dyDescent="0.25">
      <c r="A227" s="194"/>
      <c r="B227" s="195"/>
      <c r="C227" s="196">
        <v>329</v>
      </c>
      <c r="D227" s="193" t="s">
        <v>124</v>
      </c>
      <c r="E227" s="221"/>
      <c r="F227" s="56"/>
      <c r="G227" s="56"/>
      <c r="H227" s="56" t="e">
        <f t="shared" si="9"/>
        <v>#DIV/0!</v>
      </c>
      <c r="I227" s="56" t="e">
        <f t="shared" si="10"/>
        <v>#DIV/0!</v>
      </c>
    </row>
    <row r="228" spans="1:9" x14ac:dyDescent="0.25">
      <c r="A228" s="194"/>
      <c r="B228" s="195"/>
      <c r="C228" s="196">
        <v>3293</v>
      </c>
      <c r="D228" s="193" t="s">
        <v>217</v>
      </c>
      <c r="E228" s="221"/>
      <c r="F228" s="56"/>
      <c r="G228" s="56"/>
      <c r="H228" s="56" t="e">
        <f t="shared" si="9"/>
        <v>#DIV/0!</v>
      </c>
      <c r="I228" s="56" t="e">
        <f t="shared" si="10"/>
        <v>#DIV/0!</v>
      </c>
    </row>
    <row r="229" spans="1:9" x14ac:dyDescent="0.25">
      <c r="A229" s="301" t="s">
        <v>87</v>
      </c>
      <c r="B229" s="302"/>
      <c r="C229" s="303"/>
      <c r="D229" s="151"/>
      <c r="E229" s="206">
        <v>32094.86</v>
      </c>
      <c r="F229" s="232">
        <f>SUM(F231,F238)</f>
        <v>115427.13</v>
      </c>
      <c r="G229" s="198">
        <f>SUM(G231,G238)</f>
        <v>0</v>
      </c>
      <c r="H229" s="56">
        <f t="shared" si="9"/>
        <v>0</v>
      </c>
      <c r="I229" s="56">
        <f t="shared" si="10"/>
        <v>0</v>
      </c>
    </row>
    <row r="230" spans="1:9" x14ac:dyDescent="0.25">
      <c r="A230" s="146">
        <v>3</v>
      </c>
      <c r="B230" s="147"/>
      <c r="C230" s="148"/>
      <c r="D230" s="151" t="s">
        <v>10</v>
      </c>
      <c r="E230" s="221"/>
      <c r="F230" s="56"/>
      <c r="G230" s="56"/>
      <c r="H230" s="56" t="e">
        <f t="shared" si="9"/>
        <v>#DIV/0!</v>
      </c>
      <c r="I230" s="56" t="e">
        <f t="shared" si="10"/>
        <v>#DIV/0!</v>
      </c>
    </row>
    <row r="231" spans="1:9" x14ac:dyDescent="0.25">
      <c r="A231" s="146"/>
      <c r="B231" s="147">
        <v>31</v>
      </c>
      <c r="C231" s="148"/>
      <c r="D231" s="151" t="s">
        <v>11</v>
      </c>
      <c r="E231" s="221"/>
      <c r="F231" s="56">
        <v>106152.25</v>
      </c>
      <c r="G231" s="56">
        <f>SUM(G232,G234,G236)</f>
        <v>0</v>
      </c>
      <c r="H231" s="56" t="e">
        <f t="shared" si="9"/>
        <v>#DIV/0!</v>
      </c>
      <c r="I231" s="56">
        <f t="shared" si="10"/>
        <v>0</v>
      </c>
    </row>
    <row r="232" spans="1:9" x14ac:dyDescent="0.25">
      <c r="A232" s="146"/>
      <c r="B232" s="147"/>
      <c r="C232" s="148">
        <v>311</v>
      </c>
      <c r="D232" s="151" t="s">
        <v>110</v>
      </c>
      <c r="E232" s="221"/>
      <c r="F232" s="56"/>
      <c r="G232" s="56"/>
      <c r="H232" s="56" t="e">
        <f t="shared" si="9"/>
        <v>#DIV/0!</v>
      </c>
      <c r="I232" s="56" t="e">
        <f t="shared" si="10"/>
        <v>#DIV/0!</v>
      </c>
    </row>
    <row r="233" spans="1:9" x14ac:dyDescent="0.25">
      <c r="A233" s="146"/>
      <c r="B233" s="147"/>
      <c r="C233" s="148">
        <v>3111</v>
      </c>
      <c r="D233" s="151" t="s">
        <v>146</v>
      </c>
      <c r="E233" s="221">
        <v>20285.66</v>
      </c>
      <c r="F233" s="56"/>
      <c r="G233" s="44"/>
      <c r="H233" s="56">
        <f t="shared" si="9"/>
        <v>0</v>
      </c>
      <c r="I233" s="56" t="e">
        <f t="shared" si="10"/>
        <v>#DIV/0!</v>
      </c>
    </row>
    <row r="234" spans="1:9" x14ac:dyDescent="0.25">
      <c r="A234" s="146"/>
      <c r="B234" s="147"/>
      <c r="C234" s="148">
        <v>312</v>
      </c>
      <c r="D234" s="151" t="s">
        <v>111</v>
      </c>
      <c r="E234" s="221"/>
      <c r="F234" s="56"/>
      <c r="G234" s="56"/>
      <c r="H234" s="56" t="e">
        <f t="shared" si="9"/>
        <v>#DIV/0!</v>
      </c>
      <c r="I234" s="56" t="e">
        <f t="shared" si="10"/>
        <v>#DIV/0!</v>
      </c>
    </row>
    <row r="235" spans="1:9" x14ac:dyDescent="0.25">
      <c r="A235" s="146"/>
      <c r="B235" s="147"/>
      <c r="C235" s="148">
        <v>3121</v>
      </c>
      <c r="D235" s="151" t="s">
        <v>111</v>
      </c>
      <c r="E235" s="221"/>
      <c r="F235" s="56"/>
      <c r="G235" s="56"/>
      <c r="H235" s="56" t="e">
        <f t="shared" si="9"/>
        <v>#DIV/0!</v>
      </c>
      <c r="I235" s="56" t="e">
        <f t="shared" si="10"/>
        <v>#DIV/0!</v>
      </c>
    </row>
    <row r="236" spans="1:9" x14ac:dyDescent="0.25">
      <c r="A236" s="146"/>
      <c r="B236" s="147"/>
      <c r="C236" s="148">
        <v>313</v>
      </c>
      <c r="D236" s="151" t="s">
        <v>208</v>
      </c>
      <c r="E236" s="221"/>
      <c r="F236" s="56"/>
      <c r="G236" s="56"/>
      <c r="H236" s="56" t="e">
        <f t="shared" si="9"/>
        <v>#DIV/0!</v>
      </c>
      <c r="I236" s="56" t="e">
        <f t="shared" si="10"/>
        <v>#DIV/0!</v>
      </c>
    </row>
    <row r="237" spans="1:9" x14ac:dyDescent="0.25">
      <c r="A237" s="152"/>
      <c r="B237" s="153"/>
      <c r="C237" s="154">
        <v>3132</v>
      </c>
      <c r="D237" s="157" t="s">
        <v>214</v>
      </c>
      <c r="E237" s="221">
        <v>6100.37</v>
      </c>
      <c r="F237" s="56"/>
      <c r="G237" s="56"/>
      <c r="H237" s="56">
        <f t="shared" si="9"/>
        <v>0</v>
      </c>
      <c r="I237" s="56" t="e">
        <f t="shared" si="10"/>
        <v>#DIV/0!</v>
      </c>
    </row>
    <row r="238" spans="1:9" x14ac:dyDescent="0.25">
      <c r="A238" s="146"/>
      <c r="B238" s="147">
        <v>32</v>
      </c>
      <c r="C238" s="148"/>
      <c r="D238" s="151" t="s">
        <v>19</v>
      </c>
      <c r="E238" s="206">
        <v>5708.83</v>
      </c>
      <c r="F238" s="232">
        <v>9274.8799999999992</v>
      </c>
      <c r="G238" s="198">
        <f>SUM(G239,G242,G244)</f>
        <v>0</v>
      </c>
      <c r="H238" s="56">
        <f t="shared" si="9"/>
        <v>0</v>
      </c>
      <c r="I238" s="56">
        <f t="shared" si="10"/>
        <v>0</v>
      </c>
    </row>
    <row r="239" spans="1:9" x14ac:dyDescent="0.25">
      <c r="A239" s="146"/>
      <c r="B239" s="147"/>
      <c r="C239" s="148">
        <v>321</v>
      </c>
      <c r="D239" s="151" t="s">
        <v>136</v>
      </c>
      <c r="E239" s="221">
        <v>265.5</v>
      </c>
      <c r="F239" s="56"/>
      <c r="G239" s="56">
        <f>SUM(G240,G241)</f>
        <v>0</v>
      </c>
      <c r="H239" s="56">
        <f t="shared" si="9"/>
        <v>0</v>
      </c>
      <c r="I239" s="56" t="e">
        <f t="shared" si="10"/>
        <v>#DIV/0!</v>
      </c>
    </row>
    <row r="240" spans="1:9" x14ac:dyDescent="0.25">
      <c r="A240" s="194"/>
      <c r="B240" s="195"/>
      <c r="C240" s="196">
        <v>3211</v>
      </c>
      <c r="D240" s="193" t="s">
        <v>113</v>
      </c>
      <c r="E240" s="221">
        <v>265.5</v>
      </c>
      <c r="F240" s="56"/>
      <c r="G240" s="56"/>
      <c r="H240" s="56">
        <f t="shared" si="9"/>
        <v>0</v>
      </c>
      <c r="I240" s="56" t="e">
        <f t="shared" si="10"/>
        <v>#DIV/0!</v>
      </c>
    </row>
    <row r="241" spans="1:9" x14ac:dyDescent="0.25">
      <c r="A241" s="194"/>
      <c r="B241" s="195"/>
      <c r="C241" s="196">
        <v>3212</v>
      </c>
      <c r="D241" s="193" t="s">
        <v>133</v>
      </c>
      <c r="E241" s="221">
        <v>3105.96</v>
      </c>
      <c r="F241" s="56"/>
      <c r="G241" s="56"/>
      <c r="H241" s="56">
        <f t="shared" si="9"/>
        <v>0</v>
      </c>
      <c r="I241" s="56" t="e">
        <f t="shared" si="10"/>
        <v>#DIV/0!</v>
      </c>
    </row>
    <row r="242" spans="1:9" x14ac:dyDescent="0.25">
      <c r="A242" s="194"/>
      <c r="B242" s="195"/>
      <c r="C242" s="196">
        <v>323</v>
      </c>
      <c r="D242" s="193" t="s">
        <v>218</v>
      </c>
      <c r="E242" s="221">
        <v>2262.6799999999998</v>
      </c>
      <c r="F242" s="198"/>
      <c r="G242" s="198"/>
      <c r="H242" s="56">
        <f t="shared" si="9"/>
        <v>0</v>
      </c>
      <c r="I242" s="56" t="e">
        <f t="shared" si="10"/>
        <v>#DIV/0!</v>
      </c>
    </row>
    <row r="243" spans="1:9" x14ac:dyDescent="0.25">
      <c r="A243" s="194"/>
      <c r="B243" s="195"/>
      <c r="C243" s="196">
        <v>3237</v>
      </c>
      <c r="D243" s="193" t="s">
        <v>216</v>
      </c>
      <c r="E243" s="221"/>
      <c r="F243" s="56"/>
      <c r="G243" s="56"/>
      <c r="H243" s="56"/>
      <c r="I243" s="56"/>
    </row>
    <row r="244" spans="1:9" x14ac:dyDescent="0.25">
      <c r="A244" s="194"/>
      <c r="B244" s="195"/>
      <c r="C244" s="196">
        <v>329</v>
      </c>
      <c r="D244" s="193" t="s">
        <v>124</v>
      </c>
      <c r="E244" s="221"/>
      <c r="F244" s="198"/>
      <c r="G244" s="198"/>
      <c r="H244" s="56"/>
      <c r="I244" s="56"/>
    </row>
    <row r="245" spans="1:9" x14ac:dyDescent="0.25">
      <c r="A245" s="194"/>
      <c r="B245" s="195"/>
      <c r="C245" s="196">
        <v>3293</v>
      </c>
      <c r="D245" s="193" t="s">
        <v>217</v>
      </c>
      <c r="E245" s="221">
        <v>74.69</v>
      </c>
      <c r="F245" s="56"/>
      <c r="G245" s="56"/>
      <c r="H245" s="56">
        <f t="shared" si="9"/>
        <v>0</v>
      </c>
      <c r="I245" s="56" t="e">
        <f t="shared" si="10"/>
        <v>#DIV/0!</v>
      </c>
    </row>
    <row r="246" spans="1:9" x14ac:dyDescent="0.25">
      <c r="A246" s="277" t="s">
        <v>101</v>
      </c>
      <c r="B246" s="278"/>
      <c r="C246" s="279"/>
      <c r="D246" s="72" t="s">
        <v>102</v>
      </c>
      <c r="E246" s="224">
        <v>6938.13</v>
      </c>
      <c r="F246" s="88">
        <v>18630.52</v>
      </c>
      <c r="G246" s="88">
        <v>9231.2099999999991</v>
      </c>
      <c r="H246" s="56">
        <f t="shared" si="9"/>
        <v>133.05040407141405</v>
      </c>
      <c r="I246" s="56">
        <f t="shared" si="10"/>
        <v>49.548858539643547</v>
      </c>
    </row>
    <row r="247" spans="1:9" x14ac:dyDescent="0.25">
      <c r="A247" s="283" t="s">
        <v>237</v>
      </c>
      <c r="B247" s="284"/>
      <c r="C247" s="285"/>
      <c r="D247" s="192" t="s">
        <v>90</v>
      </c>
      <c r="E247" s="221">
        <v>6938.13</v>
      </c>
      <c r="F247" s="56">
        <f>SUM(F249,F256)</f>
        <v>18630.52</v>
      </c>
      <c r="G247" s="56">
        <f>SUM(G249,G256)</f>
        <v>9231.2100000000009</v>
      </c>
      <c r="H247" s="56">
        <f t="shared" si="9"/>
        <v>133.05040407141405</v>
      </c>
      <c r="I247" s="56">
        <f t="shared" si="10"/>
        <v>49.548858539643561</v>
      </c>
    </row>
    <row r="248" spans="1:9" x14ac:dyDescent="0.25">
      <c r="A248" s="146">
        <v>3</v>
      </c>
      <c r="B248" s="147"/>
      <c r="C248" s="148"/>
      <c r="D248" s="151" t="s">
        <v>10</v>
      </c>
      <c r="E248" s="221">
        <v>6938.13</v>
      </c>
      <c r="F248" s="56">
        <v>18630.52</v>
      </c>
      <c r="G248" s="56"/>
      <c r="H248" s="56">
        <f t="shared" si="9"/>
        <v>0</v>
      </c>
      <c r="I248" s="56">
        <f t="shared" si="10"/>
        <v>0</v>
      </c>
    </row>
    <row r="249" spans="1:9" x14ac:dyDescent="0.25">
      <c r="A249" s="146"/>
      <c r="B249" s="147">
        <v>31</v>
      </c>
      <c r="C249" s="148"/>
      <c r="D249" s="151" t="s">
        <v>11</v>
      </c>
      <c r="E249" s="221">
        <v>6098.13</v>
      </c>
      <c r="F249" s="56">
        <v>18192.5</v>
      </c>
      <c r="G249" s="56">
        <f>SUM(G250,G253,G254)</f>
        <v>8992.2900000000009</v>
      </c>
      <c r="H249" s="56">
        <f t="shared" si="9"/>
        <v>147.45979505192577</v>
      </c>
      <c r="I249" s="56">
        <f t="shared" si="10"/>
        <v>49.428555723512439</v>
      </c>
    </row>
    <row r="250" spans="1:9" x14ac:dyDescent="0.25">
      <c r="A250" s="146"/>
      <c r="B250" s="147"/>
      <c r="C250" s="148">
        <v>311</v>
      </c>
      <c r="D250" s="151" t="s">
        <v>110</v>
      </c>
      <c r="E250" s="221">
        <v>6098.47</v>
      </c>
      <c r="F250" s="56">
        <v>14500</v>
      </c>
      <c r="G250" s="56">
        <v>7632.87</v>
      </c>
      <c r="H250" s="56">
        <f t="shared" si="9"/>
        <v>125.16040908621342</v>
      </c>
      <c r="I250" s="56">
        <f t="shared" si="10"/>
        <v>52.640482758620685</v>
      </c>
    </row>
    <row r="251" spans="1:9" x14ac:dyDescent="0.25">
      <c r="A251" s="146"/>
      <c r="B251" s="147"/>
      <c r="C251" s="148">
        <v>3111</v>
      </c>
      <c r="D251" s="151" t="s">
        <v>146</v>
      </c>
      <c r="E251" s="221">
        <v>6098.47</v>
      </c>
      <c r="F251" s="56">
        <v>14500</v>
      </c>
      <c r="G251" s="56">
        <v>7632.87</v>
      </c>
      <c r="H251" s="56">
        <f t="shared" si="9"/>
        <v>125.16040908621342</v>
      </c>
      <c r="I251" s="56">
        <f t="shared" si="10"/>
        <v>52.640482758620685</v>
      </c>
    </row>
    <row r="252" spans="1:9" x14ac:dyDescent="0.25">
      <c r="A252" s="146"/>
      <c r="B252" s="147"/>
      <c r="C252" s="148">
        <v>312</v>
      </c>
      <c r="D252" s="151" t="s">
        <v>111</v>
      </c>
      <c r="E252" s="221">
        <v>1300</v>
      </c>
      <c r="F252" s="56">
        <v>1300</v>
      </c>
      <c r="G252" s="56">
        <v>100</v>
      </c>
      <c r="H252" s="56">
        <f t="shared" si="9"/>
        <v>7.6923076923076925</v>
      </c>
      <c r="I252" s="56">
        <f t="shared" si="10"/>
        <v>7.6923076923076925</v>
      </c>
    </row>
    <row r="253" spans="1:9" x14ac:dyDescent="0.25">
      <c r="A253" s="146"/>
      <c r="B253" s="147"/>
      <c r="C253" s="148">
        <v>3121</v>
      </c>
      <c r="D253" s="157" t="s">
        <v>111</v>
      </c>
      <c r="E253" s="221">
        <v>1300</v>
      </c>
      <c r="F253" s="56">
        <v>1300</v>
      </c>
      <c r="G253" s="56">
        <v>100</v>
      </c>
      <c r="H253" s="56">
        <f t="shared" si="9"/>
        <v>7.6923076923076925</v>
      </c>
      <c r="I253" s="56">
        <f t="shared" si="10"/>
        <v>7.6923076923076925</v>
      </c>
    </row>
    <row r="254" spans="1:9" x14ac:dyDescent="0.25">
      <c r="A254" s="146"/>
      <c r="B254" s="147"/>
      <c r="C254" s="148">
        <v>313</v>
      </c>
      <c r="D254" s="151" t="s">
        <v>208</v>
      </c>
      <c r="E254" s="221">
        <v>2392.5</v>
      </c>
      <c r="F254" s="56">
        <v>2392.5</v>
      </c>
      <c r="G254" s="56">
        <v>1259.42</v>
      </c>
      <c r="H254" s="56">
        <f t="shared" si="9"/>
        <v>52.640334378265422</v>
      </c>
      <c r="I254" s="56">
        <f t="shared" si="10"/>
        <v>52.640334378265422</v>
      </c>
    </row>
    <row r="255" spans="1:9" x14ac:dyDescent="0.25">
      <c r="A255" s="146"/>
      <c r="B255" s="147"/>
      <c r="C255" s="148">
        <v>3132</v>
      </c>
      <c r="D255" s="151" t="s">
        <v>112</v>
      </c>
      <c r="E255" s="221">
        <v>839.66</v>
      </c>
      <c r="F255" s="56">
        <v>2392.5</v>
      </c>
      <c r="G255" s="56">
        <v>1259.42</v>
      </c>
      <c r="H255" s="56">
        <f t="shared" si="9"/>
        <v>149.99166329228498</v>
      </c>
      <c r="I255" s="56">
        <f t="shared" si="10"/>
        <v>52.640334378265422</v>
      </c>
    </row>
    <row r="256" spans="1:9" x14ac:dyDescent="0.25">
      <c r="A256" s="146"/>
      <c r="B256" s="147">
        <v>32</v>
      </c>
      <c r="C256" s="148"/>
      <c r="D256" s="151"/>
      <c r="E256" s="221">
        <v>238.92</v>
      </c>
      <c r="F256" s="56">
        <v>438.02</v>
      </c>
      <c r="G256" s="56">
        <v>238.92</v>
      </c>
      <c r="H256" s="56">
        <f t="shared" si="9"/>
        <v>100</v>
      </c>
      <c r="I256" s="56">
        <f t="shared" si="10"/>
        <v>54.54545454545454</v>
      </c>
    </row>
    <row r="257" spans="1:9" x14ac:dyDescent="0.25">
      <c r="A257" s="146"/>
      <c r="B257" s="147"/>
      <c r="C257" s="148">
        <v>321</v>
      </c>
      <c r="D257" s="151" t="s">
        <v>136</v>
      </c>
      <c r="E257" s="221">
        <v>238.92</v>
      </c>
      <c r="F257" s="56">
        <v>438.02</v>
      </c>
      <c r="G257" s="56">
        <v>238.92</v>
      </c>
      <c r="H257" s="56">
        <f t="shared" si="9"/>
        <v>100</v>
      </c>
      <c r="I257" s="56">
        <f t="shared" si="10"/>
        <v>54.54545454545454</v>
      </c>
    </row>
    <row r="258" spans="1:9" x14ac:dyDescent="0.25">
      <c r="A258" s="146"/>
      <c r="B258" s="147"/>
      <c r="C258" s="148">
        <v>3212</v>
      </c>
      <c r="D258" s="151" t="s">
        <v>133</v>
      </c>
      <c r="E258" s="221">
        <v>238.92</v>
      </c>
      <c r="F258" s="56">
        <v>438.02</v>
      </c>
      <c r="G258" s="56">
        <v>238.92</v>
      </c>
      <c r="H258" s="56">
        <f t="shared" si="9"/>
        <v>100</v>
      </c>
      <c r="I258" s="56">
        <f t="shared" si="10"/>
        <v>54.54545454545454</v>
      </c>
    </row>
    <row r="259" spans="1:9" x14ac:dyDescent="0.25">
      <c r="A259" s="277" t="s">
        <v>103</v>
      </c>
      <c r="B259" s="278"/>
      <c r="C259" s="279"/>
      <c r="D259" s="69" t="s">
        <v>107</v>
      </c>
      <c r="E259" s="224">
        <v>1695.73</v>
      </c>
      <c r="F259" s="73">
        <v>26347.5</v>
      </c>
      <c r="G259" s="73">
        <v>13221.38</v>
      </c>
      <c r="H259" s="56">
        <f t="shared" si="9"/>
        <v>779.68662463953569</v>
      </c>
      <c r="I259" s="56">
        <f t="shared" si="10"/>
        <v>50.180776164721507</v>
      </c>
    </row>
    <row r="260" spans="1:9" x14ac:dyDescent="0.25">
      <c r="A260" s="261" t="s">
        <v>207</v>
      </c>
      <c r="B260" s="262"/>
      <c r="C260" s="263"/>
      <c r="D260" s="55" t="s">
        <v>90</v>
      </c>
      <c r="E260" s="221">
        <v>1695.73</v>
      </c>
      <c r="F260" s="56">
        <f>SUM(F262)</f>
        <v>26347.5</v>
      </c>
      <c r="G260" s="56">
        <f>SUM(G262)</f>
        <v>13221.38</v>
      </c>
      <c r="H260" s="56">
        <f t="shared" si="9"/>
        <v>779.68662463953569</v>
      </c>
      <c r="I260" s="56">
        <f t="shared" si="10"/>
        <v>50.180776164721507</v>
      </c>
    </row>
    <row r="261" spans="1:9" x14ac:dyDescent="0.25">
      <c r="A261" s="152">
        <v>3</v>
      </c>
      <c r="B261" s="153"/>
      <c r="C261" s="154"/>
      <c r="D261" s="157" t="s">
        <v>10</v>
      </c>
      <c r="E261" s="221">
        <v>1695.73</v>
      </c>
      <c r="F261" s="56">
        <v>26347.5</v>
      </c>
      <c r="G261" s="56">
        <v>13221.38</v>
      </c>
      <c r="H261" s="56">
        <f t="shared" si="9"/>
        <v>779.68662463953569</v>
      </c>
      <c r="I261" s="56">
        <f t="shared" si="10"/>
        <v>50.180776164721507</v>
      </c>
    </row>
    <row r="262" spans="1:9" x14ac:dyDescent="0.25">
      <c r="A262" s="152"/>
      <c r="B262" s="153">
        <v>31</v>
      </c>
      <c r="C262" s="154"/>
      <c r="D262" s="157" t="s">
        <v>11</v>
      </c>
      <c r="E262" s="221">
        <v>1695.73</v>
      </c>
      <c r="F262" s="56">
        <v>26347.5</v>
      </c>
      <c r="G262" s="56">
        <f>SUM(G263,G265,G267)</f>
        <v>13221.38</v>
      </c>
      <c r="H262" s="56">
        <f t="shared" si="9"/>
        <v>779.68662463953569</v>
      </c>
      <c r="I262" s="56">
        <f t="shared" si="10"/>
        <v>50.180776164721507</v>
      </c>
    </row>
    <row r="263" spans="1:9" x14ac:dyDescent="0.25">
      <c r="A263" s="152"/>
      <c r="B263" s="153"/>
      <c r="C263" s="154">
        <v>311</v>
      </c>
      <c r="D263" s="157" t="s">
        <v>110</v>
      </c>
      <c r="E263" s="221">
        <v>1456.56</v>
      </c>
      <c r="F263" s="56">
        <v>21500</v>
      </c>
      <c r="G263" s="56">
        <v>11262.99</v>
      </c>
      <c r="H263" s="56">
        <f t="shared" si="9"/>
        <v>773.25959795682979</v>
      </c>
      <c r="I263" s="56">
        <f t="shared" si="10"/>
        <v>52.385999999999996</v>
      </c>
    </row>
    <row r="264" spans="1:9" x14ac:dyDescent="0.25">
      <c r="A264" s="152"/>
      <c r="B264" s="153"/>
      <c r="C264" s="154">
        <v>3111</v>
      </c>
      <c r="D264" s="157" t="s">
        <v>146</v>
      </c>
      <c r="E264" s="221">
        <v>1455.56</v>
      </c>
      <c r="F264" s="56">
        <v>21500</v>
      </c>
      <c r="G264" s="56">
        <v>11262.99</v>
      </c>
      <c r="H264" s="56">
        <f t="shared" ref="H264:H268" si="11">G264/E264*100</f>
        <v>773.79084338673772</v>
      </c>
      <c r="I264" s="56">
        <f t="shared" si="10"/>
        <v>52.385999999999996</v>
      </c>
    </row>
    <row r="265" spans="1:9" x14ac:dyDescent="0.25">
      <c r="A265" s="152"/>
      <c r="B265" s="153"/>
      <c r="C265" s="154">
        <v>312</v>
      </c>
      <c r="D265" s="157" t="s">
        <v>111</v>
      </c>
      <c r="E265" s="221"/>
      <c r="F265" s="56">
        <v>1300</v>
      </c>
      <c r="G265" s="56">
        <v>100</v>
      </c>
      <c r="H265" s="56" t="e">
        <f t="shared" si="11"/>
        <v>#DIV/0!</v>
      </c>
      <c r="I265" s="56">
        <f t="shared" si="10"/>
        <v>7.6923076923076925</v>
      </c>
    </row>
    <row r="266" spans="1:9" x14ac:dyDescent="0.25">
      <c r="A266" s="152"/>
      <c r="B266" s="153"/>
      <c r="C266" s="154">
        <v>3121</v>
      </c>
      <c r="D266" s="175" t="s">
        <v>111</v>
      </c>
      <c r="E266" s="221"/>
      <c r="F266" s="56">
        <v>1300</v>
      </c>
      <c r="G266" s="56">
        <v>100</v>
      </c>
      <c r="H266" s="56" t="e">
        <f t="shared" si="11"/>
        <v>#DIV/0!</v>
      </c>
      <c r="I266" s="56">
        <f t="shared" si="10"/>
        <v>7.6923076923076925</v>
      </c>
    </row>
    <row r="267" spans="1:9" x14ac:dyDescent="0.25">
      <c r="A267" s="152"/>
      <c r="B267" s="153"/>
      <c r="C267" s="154">
        <v>313</v>
      </c>
      <c r="D267" s="157" t="s">
        <v>135</v>
      </c>
      <c r="E267" s="221"/>
      <c r="F267" s="56">
        <v>3547.5</v>
      </c>
      <c r="G267" s="56">
        <v>1858.39</v>
      </c>
      <c r="H267" s="56" t="e">
        <f t="shared" si="11"/>
        <v>#DIV/0!</v>
      </c>
      <c r="I267" s="56">
        <f t="shared" si="10"/>
        <v>52.385905567300917</v>
      </c>
    </row>
    <row r="268" spans="1:9" x14ac:dyDescent="0.25">
      <c r="A268" s="152"/>
      <c r="B268" s="153"/>
      <c r="C268" s="154">
        <v>3132</v>
      </c>
      <c r="D268" s="175" t="s">
        <v>112</v>
      </c>
      <c r="E268" s="221">
        <v>240.17</v>
      </c>
      <c r="F268" s="56">
        <v>3547.5</v>
      </c>
      <c r="G268" s="56">
        <v>1858.39</v>
      </c>
      <c r="H268" s="56">
        <f t="shared" si="11"/>
        <v>773.78107174085028</v>
      </c>
      <c r="I268" s="56">
        <f t="shared" si="10"/>
        <v>52.385905567300917</v>
      </c>
    </row>
    <row r="271" spans="1:9" x14ac:dyDescent="0.25">
      <c r="D271">
        <v>3211</v>
      </c>
      <c r="E271" t="s">
        <v>270</v>
      </c>
    </row>
  </sheetData>
  <mergeCells count="45">
    <mergeCell ref="A166:C166"/>
    <mergeCell ref="A179:C179"/>
    <mergeCell ref="A196:C196"/>
    <mergeCell ref="A259:C259"/>
    <mergeCell ref="A165:C165"/>
    <mergeCell ref="A178:C178"/>
    <mergeCell ref="A184:C184"/>
    <mergeCell ref="A195:C195"/>
    <mergeCell ref="A246:C246"/>
    <mergeCell ref="A212:C212"/>
    <mergeCell ref="A229:C229"/>
    <mergeCell ref="A247:C247"/>
    <mergeCell ref="A185:C185"/>
    <mergeCell ref="A191:C191"/>
    <mergeCell ref="A142:C142"/>
    <mergeCell ref="A164:C164"/>
    <mergeCell ref="A58:C58"/>
    <mergeCell ref="A73:C73"/>
    <mergeCell ref="A74:C74"/>
    <mergeCell ref="A97:C97"/>
    <mergeCell ref="A105:C105"/>
    <mergeCell ref="A125:C125"/>
    <mergeCell ref="A133:C133"/>
    <mergeCell ref="A137:C137"/>
    <mergeCell ref="A143:C143"/>
    <mergeCell ref="A150:C150"/>
    <mergeCell ref="A156:C156"/>
    <mergeCell ref="A160:C160"/>
    <mergeCell ref="A120:C120"/>
    <mergeCell ref="A260:C260"/>
    <mergeCell ref="A6:C6"/>
    <mergeCell ref="A1:I1"/>
    <mergeCell ref="A3:I3"/>
    <mergeCell ref="A5:C5"/>
    <mergeCell ref="A68:C68"/>
    <mergeCell ref="A7:C7"/>
    <mergeCell ref="A8:C8"/>
    <mergeCell ref="A41:C41"/>
    <mergeCell ref="A34:C34"/>
    <mergeCell ref="A35:C35"/>
    <mergeCell ref="A42:C42"/>
    <mergeCell ref="A51:C51"/>
    <mergeCell ref="A52:C52"/>
    <mergeCell ref="A57:C57"/>
    <mergeCell ref="A132:C1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2024-03-12T06:16:36Z</cp:lastPrinted>
  <dcterms:created xsi:type="dcterms:W3CDTF">2022-08-12T12:51:27Z</dcterms:created>
  <dcterms:modified xsi:type="dcterms:W3CDTF">2024-07-11T10:12:33Z</dcterms:modified>
</cp:coreProperties>
</file>