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ZVJEŠĆE 2024 I Izvršenje 2023-2024\"/>
    </mc:Choice>
  </mc:AlternateContent>
  <bookViews>
    <workbookView xWindow="0" yWindow="0" windowWidth="28800" windowHeight="111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" i="7" l="1"/>
  <c r="I239" i="7"/>
  <c r="D40" i="8"/>
  <c r="G8" i="7" l="1"/>
  <c r="G111" i="7" l="1"/>
  <c r="F76" i="7" l="1"/>
  <c r="H12" i="7" l="1"/>
  <c r="C26" i="8" l="1"/>
  <c r="G13" i="10"/>
  <c r="H94" i="7"/>
  <c r="H95" i="7"/>
  <c r="H96" i="7"/>
  <c r="H97" i="7"/>
  <c r="G223" i="7" l="1"/>
  <c r="G206" i="7"/>
  <c r="H264" i="7" l="1"/>
  <c r="H265" i="7"/>
  <c r="H266" i="7"/>
  <c r="H267" i="7"/>
  <c r="H268" i="7"/>
  <c r="H269" i="7"/>
  <c r="I257" i="7"/>
  <c r="H205" i="7" l="1"/>
  <c r="E77" i="7" l="1"/>
  <c r="E76" i="7" s="1"/>
  <c r="G76" i="7"/>
  <c r="E11" i="3" l="1"/>
  <c r="G92" i="3" l="1"/>
  <c r="G91" i="3"/>
  <c r="G59" i="3"/>
  <c r="B36" i="8" l="1"/>
  <c r="B26" i="8" s="1"/>
  <c r="B19" i="8" l="1"/>
  <c r="B11" i="8"/>
  <c r="I95" i="7" l="1"/>
  <c r="G77" i="7"/>
  <c r="H42" i="7" l="1"/>
  <c r="H43" i="7"/>
  <c r="H44" i="7"/>
  <c r="H45" i="7"/>
  <c r="H61" i="7"/>
  <c r="H176" i="7"/>
  <c r="H245" i="7" l="1"/>
  <c r="H244" i="7"/>
  <c r="H20" i="7" l="1"/>
  <c r="H18" i="7"/>
  <c r="H54" i="3" l="1"/>
  <c r="H84" i="3"/>
  <c r="H88" i="3"/>
  <c r="H95" i="3"/>
  <c r="H96" i="3"/>
  <c r="H200" i="7" l="1"/>
  <c r="I41" i="7" l="1"/>
  <c r="H35" i="7" l="1"/>
  <c r="I35" i="7"/>
  <c r="G58" i="7"/>
  <c r="G86" i="7" l="1"/>
  <c r="H123" i="7" l="1"/>
  <c r="I61" i="7"/>
  <c r="E30" i="7"/>
  <c r="E21" i="7"/>
  <c r="E15" i="7"/>
  <c r="H9" i="7" l="1"/>
  <c r="H13" i="7"/>
  <c r="H14" i="7"/>
  <c r="H16" i="7"/>
  <c r="H17" i="7"/>
  <c r="H19" i="7"/>
  <c r="H22" i="7"/>
  <c r="H23" i="7"/>
  <c r="H24" i="7"/>
  <c r="H25" i="7"/>
  <c r="H26" i="7"/>
  <c r="H27" i="7"/>
  <c r="H28" i="7"/>
  <c r="H29" i="7"/>
  <c r="H31" i="7"/>
  <c r="H32" i="7"/>
  <c r="H33" i="7"/>
  <c r="H34" i="7"/>
  <c r="H36" i="7"/>
  <c r="H38" i="7"/>
  <c r="H40" i="7"/>
  <c r="H41" i="7"/>
  <c r="H59" i="7"/>
  <c r="H62" i="7"/>
  <c r="H63" i="7"/>
  <c r="H64" i="7"/>
  <c r="H65" i="7"/>
  <c r="H66" i="7"/>
  <c r="H67" i="7"/>
  <c r="H69" i="7"/>
  <c r="H72" i="7"/>
  <c r="H73" i="7"/>
  <c r="H77" i="7"/>
  <c r="H78" i="7"/>
  <c r="H79" i="7"/>
  <c r="H82" i="7"/>
  <c r="H83" i="7"/>
  <c r="H85" i="7"/>
  <c r="H91" i="7"/>
  <c r="H93" i="7"/>
  <c r="H106" i="7"/>
  <c r="H107" i="7"/>
  <c r="H117" i="7"/>
  <c r="H121" i="7"/>
  <c r="H124" i="7"/>
  <c r="H125" i="7"/>
  <c r="H143" i="7"/>
  <c r="H144" i="7"/>
  <c r="H149" i="7"/>
  <c r="H150" i="7"/>
  <c r="H151" i="7"/>
  <c r="H154" i="7"/>
  <c r="H157" i="7"/>
  <c r="H159" i="7"/>
  <c r="H160" i="7"/>
  <c r="H162" i="7"/>
  <c r="H163" i="7"/>
  <c r="H166" i="7"/>
  <c r="H179" i="7"/>
  <c r="H180" i="7"/>
  <c r="H181" i="7"/>
  <c r="H182" i="7"/>
  <c r="H185" i="7"/>
  <c r="H186" i="7"/>
  <c r="H187" i="7"/>
  <c r="H188" i="7"/>
  <c r="H189" i="7"/>
  <c r="H190" i="7"/>
  <c r="H191" i="7"/>
  <c r="H192" i="7"/>
  <c r="H193" i="7"/>
  <c r="H198" i="7"/>
  <c r="H201" i="7"/>
  <c r="H202" i="7"/>
  <c r="H203" i="7"/>
  <c r="H204" i="7"/>
  <c r="H207" i="7"/>
  <c r="H208" i="7"/>
  <c r="H209" i="7"/>
  <c r="H210" i="7"/>
  <c r="H211" i="7"/>
  <c r="H212" i="7"/>
  <c r="H216" i="7"/>
  <c r="H217" i="7"/>
  <c r="H218" i="7"/>
  <c r="H219" i="7"/>
  <c r="H220" i="7"/>
  <c r="H221" i="7"/>
  <c r="H223" i="7"/>
  <c r="H224" i="7"/>
  <c r="H225" i="7"/>
  <c r="H226" i="7"/>
  <c r="H227" i="7"/>
  <c r="H228" i="7"/>
  <c r="H229" i="7"/>
  <c r="H233" i="7"/>
  <c r="H234" i="7"/>
  <c r="H235" i="7"/>
  <c r="H236" i="7"/>
  <c r="H237" i="7"/>
  <c r="H238" i="7"/>
  <c r="H241" i="7"/>
  <c r="H242" i="7"/>
  <c r="H243" i="7"/>
  <c r="H246" i="7"/>
  <c r="H247" i="7"/>
  <c r="H249" i="7"/>
  <c r="H251" i="7"/>
  <c r="H252" i="7"/>
  <c r="H253" i="7"/>
  <c r="H254" i="7"/>
  <c r="H255" i="7"/>
  <c r="H256" i="7"/>
  <c r="H257" i="7"/>
  <c r="H258" i="7"/>
  <c r="H259" i="7"/>
  <c r="H260" i="7"/>
  <c r="H262" i="7"/>
  <c r="H7" i="7"/>
  <c r="I77" i="7" l="1"/>
  <c r="I91" i="7"/>
  <c r="I99" i="7"/>
  <c r="I100" i="7"/>
  <c r="I106" i="7"/>
  <c r="I107" i="7"/>
  <c r="I121" i="7"/>
  <c r="I123" i="7"/>
  <c r="I143" i="7"/>
  <c r="I144" i="7"/>
  <c r="I151" i="7"/>
  <c r="I157" i="7"/>
  <c r="I159" i="7"/>
  <c r="I162" i="7"/>
  <c r="I163" i="7"/>
  <c r="I166" i="7"/>
  <c r="I176" i="7"/>
  <c r="I179" i="7"/>
  <c r="I180" i="7"/>
  <c r="I181" i="7"/>
  <c r="I182" i="7"/>
  <c r="I185" i="7"/>
  <c r="I186" i="7"/>
  <c r="I187" i="7"/>
  <c r="I190" i="7"/>
  <c r="I193" i="7"/>
  <c r="I198" i="7"/>
  <c r="I247" i="7"/>
  <c r="I249" i="7"/>
  <c r="I260" i="7"/>
  <c r="I262" i="7"/>
  <c r="H167" i="7" l="1"/>
  <c r="I167" i="7"/>
  <c r="G263" i="7"/>
  <c r="G139" i="7"/>
  <c r="H263" i="7" l="1"/>
  <c r="I263" i="7"/>
  <c r="I9" i="7"/>
  <c r="I7" i="7"/>
  <c r="F12" i="5" l="1"/>
  <c r="F14" i="5"/>
  <c r="E12" i="5"/>
  <c r="E14" i="5"/>
  <c r="E11" i="5"/>
  <c r="F11" i="5"/>
  <c r="F27" i="8"/>
  <c r="F28" i="8"/>
  <c r="F29" i="8"/>
  <c r="F30" i="8"/>
  <c r="F31" i="8"/>
  <c r="F32" i="8"/>
  <c r="F33" i="8"/>
  <c r="F34" i="8"/>
  <c r="F35" i="8"/>
  <c r="F36" i="8"/>
  <c r="F37" i="8"/>
  <c r="F38" i="8"/>
  <c r="E27" i="8"/>
  <c r="E28" i="8"/>
  <c r="E29" i="8"/>
  <c r="E30" i="8"/>
  <c r="E31" i="8"/>
  <c r="E32" i="8"/>
  <c r="E33" i="8"/>
  <c r="E34" i="8"/>
  <c r="E35" i="8"/>
  <c r="E36" i="8"/>
  <c r="E37" i="8"/>
  <c r="E38" i="8"/>
  <c r="F13" i="8"/>
  <c r="F15" i="8"/>
  <c r="F16" i="8"/>
  <c r="F18" i="8"/>
  <c r="F19" i="8"/>
  <c r="F20" i="8"/>
  <c r="F21" i="8"/>
  <c r="F22" i="8"/>
  <c r="E13" i="8"/>
  <c r="E15" i="8"/>
  <c r="E16" i="8"/>
  <c r="E18" i="8"/>
  <c r="E20" i="8"/>
  <c r="E21" i="8"/>
  <c r="E22" i="8"/>
  <c r="I36" i="7" l="1"/>
  <c r="I38" i="7"/>
  <c r="I42" i="7"/>
  <c r="I43" i="7"/>
  <c r="I59" i="7"/>
  <c r="G30" i="7" l="1"/>
  <c r="G21" i="7"/>
  <c r="G15" i="7"/>
  <c r="H15" i="7" l="1"/>
  <c r="H21" i="7"/>
  <c r="H30" i="7"/>
  <c r="G169" i="7"/>
  <c r="G168" i="7" l="1"/>
  <c r="H168" i="7" s="1"/>
  <c r="H169" i="7"/>
  <c r="I169" i="7"/>
  <c r="F230" i="7"/>
  <c r="G240" i="7"/>
  <c r="G215" i="7"/>
  <c r="G222" i="7"/>
  <c r="H232" i="7" l="1"/>
  <c r="I232" i="7"/>
  <c r="H222" i="7"/>
  <c r="I222" i="7"/>
  <c r="I168" i="7"/>
  <c r="H215" i="7"/>
  <c r="I215" i="7"/>
  <c r="G239" i="7"/>
  <c r="G230" i="7" s="1"/>
  <c r="H240" i="7"/>
  <c r="F213" i="7"/>
  <c r="G127" i="7"/>
  <c r="G98" i="7"/>
  <c r="H230" i="7" l="1"/>
  <c r="I230" i="7"/>
  <c r="H213" i="7"/>
  <c r="I213" i="7"/>
  <c r="H239" i="7"/>
  <c r="I98" i="7"/>
  <c r="G126" i="7"/>
  <c r="G80" i="7" l="1"/>
  <c r="H116" i="7" l="1"/>
  <c r="H80" i="7"/>
  <c r="H86" i="7"/>
  <c r="G250" i="7"/>
  <c r="G153" i="7"/>
  <c r="G161" i="7"/>
  <c r="G146" i="7"/>
  <c r="H108" i="7" l="1"/>
  <c r="I108" i="7"/>
  <c r="H199" i="7"/>
  <c r="I199" i="7"/>
  <c r="H161" i="7"/>
  <c r="I161" i="7"/>
  <c r="H146" i="7"/>
  <c r="I146" i="7"/>
  <c r="I205" i="7"/>
  <c r="H261" i="7"/>
  <c r="H153" i="7"/>
  <c r="I153" i="7"/>
  <c r="G248" i="7"/>
  <c r="H250" i="7"/>
  <c r="I250" i="7"/>
  <c r="I261" i="7"/>
  <c r="H248" i="7" l="1"/>
  <c r="I248" i="7"/>
  <c r="H197" i="7"/>
  <c r="I197" i="7"/>
  <c r="H74" i="7"/>
  <c r="G196" i="7"/>
  <c r="G133" i="7"/>
  <c r="H196" i="7" l="1"/>
  <c r="I196" i="7"/>
  <c r="H133" i="7"/>
  <c r="I133" i="7"/>
  <c r="I74" i="7"/>
  <c r="G92" i="7"/>
  <c r="H92" i="7" l="1"/>
  <c r="G12" i="7"/>
  <c r="G11" i="7" l="1"/>
  <c r="I11" i="7" l="1"/>
  <c r="H11" i="7"/>
  <c r="D13" i="5"/>
  <c r="H46" i="3" l="1"/>
  <c r="G46" i="3"/>
  <c r="G47" i="3"/>
  <c r="G48" i="3"/>
  <c r="G49" i="3"/>
  <c r="G50" i="3"/>
  <c r="G51" i="3"/>
  <c r="G52" i="3"/>
  <c r="G53" i="3"/>
  <c r="G55" i="3"/>
  <c r="G56" i="3"/>
  <c r="G57" i="3"/>
  <c r="G58" i="3"/>
  <c r="G61" i="3"/>
  <c r="G62" i="3"/>
  <c r="G63" i="3"/>
  <c r="G64" i="3"/>
  <c r="G65" i="3"/>
  <c r="G68" i="3"/>
  <c r="G69" i="3"/>
  <c r="G70" i="3"/>
  <c r="G71" i="3"/>
  <c r="G72" i="3"/>
  <c r="G73" i="3"/>
  <c r="G74" i="3"/>
  <c r="G75" i="3"/>
  <c r="G78" i="3"/>
  <c r="G79" i="3"/>
  <c r="G80" i="3"/>
  <c r="G81" i="3"/>
  <c r="G82" i="3"/>
  <c r="G83" i="3"/>
  <c r="G84" i="3"/>
  <c r="G85" i="3"/>
  <c r="G86" i="3"/>
  <c r="G87" i="3"/>
  <c r="G88" i="3"/>
  <c r="G90" i="3"/>
  <c r="G96" i="3"/>
  <c r="G98" i="3"/>
  <c r="G100" i="3"/>
  <c r="G101" i="3"/>
  <c r="G103" i="3"/>
  <c r="G104" i="3"/>
  <c r="G33" i="3"/>
  <c r="H20" i="3"/>
  <c r="H23" i="3"/>
  <c r="H26" i="3"/>
  <c r="H32" i="3"/>
  <c r="G15" i="3"/>
  <c r="G16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2" i="3"/>
  <c r="G34" i="3"/>
  <c r="G35" i="3"/>
  <c r="J10" i="10" l="1"/>
  <c r="J12" i="10"/>
  <c r="J14" i="10"/>
  <c r="J9" i="10"/>
  <c r="I10" i="10"/>
  <c r="I12" i="10"/>
  <c r="I14" i="10"/>
  <c r="I9" i="10"/>
  <c r="E11" i="8" l="1"/>
  <c r="F11" i="8"/>
  <c r="G17" i="3" l="1"/>
  <c r="F13" i="3"/>
  <c r="G54" i="3" l="1"/>
  <c r="G13" i="3"/>
  <c r="H13" i="3"/>
  <c r="G67" i="3"/>
  <c r="G14" i="3"/>
  <c r="G60" i="3"/>
  <c r="G76" i="3"/>
  <c r="G12" i="3" l="1"/>
  <c r="H12" i="3"/>
  <c r="H13" i="10" l="1"/>
  <c r="I13" i="10" s="1"/>
  <c r="J13" i="10" l="1"/>
  <c r="E19" i="8"/>
  <c r="G95" i="3"/>
  <c r="C13" i="5" l="1"/>
  <c r="F13" i="5" s="1"/>
  <c r="H45" i="3" l="1"/>
  <c r="H44" i="3" l="1"/>
  <c r="F26" i="8"/>
  <c r="E13" i="5" l="1"/>
  <c r="G44" i="3" l="1"/>
  <c r="G45" i="3"/>
  <c r="E26" i="8"/>
  <c r="G38" i="10" l="1"/>
  <c r="H38" i="10" s="1"/>
  <c r="I38" i="10" s="1"/>
  <c r="J35" i="10" s="1"/>
  <c r="J38" i="10" s="1"/>
  <c r="J22" i="10"/>
  <c r="I22" i="10"/>
  <c r="H22" i="10"/>
  <c r="G22" i="10"/>
  <c r="F22" i="10"/>
  <c r="G15" i="10"/>
  <c r="F15" i="10"/>
  <c r="H15" i="10"/>
  <c r="I23" i="10" l="1"/>
  <c r="I29" i="10" s="1"/>
  <c r="I30" i="10" s="1"/>
  <c r="H23" i="10"/>
  <c r="H29" i="10" s="1"/>
  <c r="H30" i="10" s="1"/>
  <c r="F23" i="10"/>
  <c r="F29" i="10" s="1"/>
  <c r="F30" i="10" s="1"/>
  <c r="G23" i="10"/>
  <c r="G29" i="10" s="1"/>
  <c r="G30" i="10" s="1"/>
  <c r="J23" i="10" l="1"/>
  <c r="J29" i="10" s="1"/>
  <c r="J30" i="10" s="1"/>
</calcChain>
</file>

<file path=xl/comments1.xml><?xml version="1.0" encoding="utf-8"?>
<comments xmlns="http://schemas.openxmlformats.org/spreadsheetml/2006/main">
  <authors>
    <author>Korisnik</author>
  </authors>
  <commentList>
    <comment ref="E27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Kamate,najam i donacije</t>
        </r>
      </text>
    </comment>
    <comment ref="E34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Nije planirano opremanje kuhinja 
</t>
        </r>
      </text>
    </comment>
  </commentList>
</comments>
</file>

<file path=xl/comments2.xml><?xml version="1.0" encoding="utf-8"?>
<comments xmlns="http://schemas.openxmlformats.org/spreadsheetml/2006/main">
  <authors>
    <author>Korisnik</author>
  </authors>
  <commentList>
    <comment ref="B20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uključeno 20.369,49 dio plaća PUN  6391
</t>
        </r>
      </text>
    </comment>
    <comment ref="D20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uključeno 20.369,49 dio plaća PUN  6391
</t>
        </r>
      </text>
    </comment>
  </commentList>
</comments>
</file>

<file path=xl/comments3.xml><?xml version="1.0" encoding="utf-8"?>
<comments xmlns="http://schemas.openxmlformats.org/spreadsheetml/2006/main">
  <authors>
    <author>Korisnik</author>
  </authors>
  <commentList>
    <comment ref="G11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90.074,16+41336,06
1012-01
1012-05
</t>
        </r>
      </text>
    </comment>
    <comment ref="F42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Opremanje kuhinja 6711</t>
        </r>
      </text>
    </comment>
    <comment ref="G47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uklj.oprema iz prehrane</t>
        </r>
      </text>
    </comment>
    <comment ref="G82" authorId="0" shapeId="0">
      <text>
        <r>
          <rPr>
            <b/>
            <sz val="9"/>
            <color indexed="81"/>
            <rFont val="Segoe UI"/>
            <charset val="1"/>
          </rPr>
          <t>Korisnik</t>
        </r>
        <r>
          <rPr>
            <sz val="9"/>
            <color indexed="81"/>
            <rFont val="Segoe UI"/>
            <charset val="1"/>
          </rPr>
          <t xml:space="preserve">
namirnice 1,33+ Lidrano114,11</t>
        </r>
      </text>
    </comment>
    <comment ref="G83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prehrana</t>
        </r>
      </text>
    </comment>
    <comment ref="G84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G85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113,75- LIDRANO</t>
        </r>
      </text>
    </comment>
    <comment ref="G87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G88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G104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 riznici izvor 9231
</t>
        </r>
      </text>
    </comment>
    <comment ref="G114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 riznici  izvor 9241
</t>
        </r>
      </text>
    </comment>
    <comment ref="G150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udžbenici</t>
        </r>
      </text>
    </comment>
    <comment ref="G160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435,04+1194,98</t>
        </r>
      </text>
    </comment>
  </commentList>
</comments>
</file>

<file path=xl/sharedStrings.xml><?xml version="1.0" encoding="utf-8"?>
<sst xmlns="http://schemas.openxmlformats.org/spreadsheetml/2006/main" count="534" uniqueCount="281">
  <si>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</si>
  <si>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</si>
  <si>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</si>
  <si>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</si>
  <si>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</si>
  <si>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</si>
  <si>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</si>
  <si>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</si>
  <si>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</si>
  <si>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</si>
  <si>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</si>
  <si>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</si>
  <si>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</si>
  <si>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</si>
  <si>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</si>
  <si>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</si>
  <si>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</si>
  <si>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</si>
  <si>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</si>
  <si>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</si>
  <si>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</si>
  <si>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</si>
  <si>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</si>
  <si>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</si>
  <si>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</si>
  <si>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</si>
  <si>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</si>
  <si>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</si>
  <si>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</si>
  <si>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</si>
  <si>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</si>
  <si>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</si>
  <si>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</si>
  <si>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</si>
  <si>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</si>
  <si>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</si>
  <si>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</si>
  <si>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</si>
  <si>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</si>
  <si>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</si>
  <si>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</si>
  <si>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</si>
  <si>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</si>
  <si>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</si>
  <si>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</si>
  <si>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</si>
  <si>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</si>
  <si>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</si>
  <si>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</si>
  <si>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</si>
  <si>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</si>
  <si>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</si>
  <si>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</si>
  <si>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</si>
  <si>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</si>
  <si>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</si>
  <si>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pruž.usl.najma i donacija</t>
  </si>
  <si>
    <t>Financijski rashodi</t>
  </si>
  <si>
    <t>Naknade građanima</t>
  </si>
  <si>
    <t>Rashodi za nabavu nep.dug.imovine</t>
  </si>
  <si>
    <t>Rashodi za dodatna ulaganja</t>
  </si>
  <si>
    <t>3  Vlastiti prihodi</t>
  </si>
  <si>
    <t>31/Prihodi od imovine</t>
  </si>
  <si>
    <t>31/Prihodi od najma</t>
  </si>
  <si>
    <t xml:space="preserve">  54 Prijenosi izm.proračun.korisnika</t>
  </si>
  <si>
    <t>61//Donacije</t>
  </si>
  <si>
    <t>31Vlastiti prihodi /kamate</t>
  </si>
  <si>
    <t>31/ vlastiti prihodi od najma</t>
  </si>
  <si>
    <t>61/Donacije</t>
  </si>
  <si>
    <t>4 prihodi za posebne namjene</t>
  </si>
  <si>
    <t>5- Pomoći</t>
  </si>
  <si>
    <t>922/višak</t>
  </si>
  <si>
    <t>Izvor financiranja 11</t>
  </si>
  <si>
    <t>Aktivnost 1012-01</t>
  </si>
  <si>
    <t>Materijalni rashodi škola</t>
  </si>
  <si>
    <t>Aktivnost 1012-02</t>
  </si>
  <si>
    <t>Rashodi za nabavu dug.imovine</t>
  </si>
  <si>
    <t>Aktivnost 1012-09</t>
  </si>
  <si>
    <t>Vlastiti i namjenski prihodi</t>
  </si>
  <si>
    <t>Aktivnost 1012-10</t>
  </si>
  <si>
    <t>Aktivnost 1012-11</t>
  </si>
  <si>
    <t>Aktivnost 1012-12</t>
  </si>
  <si>
    <t>Opremanje škola</t>
  </si>
  <si>
    <t>Izvor financiranja 5402</t>
  </si>
  <si>
    <t>Aktivnost 1013</t>
  </si>
  <si>
    <t>IZVANSTANDARDNI PROGRAMI</t>
  </si>
  <si>
    <t>Opći prihodi i primici</t>
  </si>
  <si>
    <t>Aktivnost 1013-6</t>
  </si>
  <si>
    <t>Program produženog boravka</t>
  </si>
  <si>
    <t>Aktivnost 1013-7</t>
  </si>
  <si>
    <t>Financiranje nabave dr.obr.materijala</t>
  </si>
  <si>
    <t>Naknade građanima u naravi</t>
  </si>
  <si>
    <t>Aktivnost 1013-13</t>
  </si>
  <si>
    <t>Shema</t>
  </si>
  <si>
    <t>Škola puna mogućnosti</t>
  </si>
  <si>
    <t>Aktivnost 1013-14</t>
  </si>
  <si>
    <t>Aktivnost 1013-15</t>
  </si>
  <si>
    <t>Rano učenje talijanskog</t>
  </si>
  <si>
    <t>Aktivnost 1013-16</t>
  </si>
  <si>
    <t>09 Obrazovanje</t>
  </si>
  <si>
    <t>0912 Osnovno obrazovanje</t>
  </si>
  <si>
    <t>096- dodatne usluge u obrazovanj</t>
  </si>
  <si>
    <t>shema</t>
  </si>
  <si>
    <t>Donacije</t>
  </si>
  <si>
    <t>Plaće</t>
  </si>
  <si>
    <t>Ostali rashodi za zaposlene</t>
  </si>
  <si>
    <t>Dopr.za zdravstveno osiguranje</t>
  </si>
  <si>
    <t>Službena putovanja</t>
  </si>
  <si>
    <t>Uredski materijal</t>
  </si>
  <si>
    <t>Energija</t>
  </si>
  <si>
    <t>Sitan inventar</t>
  </si>
  <si>
    <t>Rashodi za usluge</t>
  </si>
  <si>
    <t>Usluge telefona,pošte i prijevoza</t>
  </si>
  <si>
    <t>Komunalne usluge</t>
  </si>
  <si>
    <t>Zdravstvene usluge</t>
  </si>
  <si>
    <t>Intelektualne usluge</t>
  </si>
  <si>
    <t>Računalne usluge</t>
  </si>
  <si>
    <t>Ostale usluge</t>
  </si>
  <si>
    <t>Ostali nespomenuti rashodi</t>
  </si>
  <si>
    <t>Premije osiguranja</t>
  </si>
  <si>
    <t>Reprezentacija</t>
  </si>
  <si>
    <t>Članarine</t>
  </si>
  <si>
    <t>Pristojbe i naknade</t>
  </si>
  <si>
    <t>Zatezne kamate</t>
  </si>
  <si>
    <t>Naknade građanima i kućanstvima</t>
  </si>
  <si>
    <t>Postrojenja i oprema</t>
  </si>
  <si>
    <t>Plaće za zaposlene</t>
  </si>
  <si>
    <t>Naknada za prijevoz</t>
  </si>
  <si>
    <t>Naknade građanima u novcu</t>
  </si>
  <si>
    <t>Doprinosi na plaće</t>
  </si>
  <si>
    <t>Naknada troškova zaposlenim</t>
  </si>
  <si>
    <t>57/Pomoći iz proračuna</t>
  </si>
  <si>
    <t>prihodi po posebnim propisima</t>
  </si>
  <si>
    <t>Ostali nespomenuti prihodi</t>
  </si>
  <si>
    <t>Prihodi od prodaje proiz.i robe te pruženih usluga</t>
  </si>
  <si>
    <t>Prihodi od pruženih usluga</t>
  </si>
  <si>
    <t>Donacije od pravnih i fizičkih osoba</t>
  </si>
  <si>
    <t>Tekuće donacije</t>
  </si>
  <si>
    <t>Prihodi za financiranje rashoda poslovanja</t>
  </si>
  <si>
    <t>Prihodi za financiranje rashoda za nabavu nefinancijske imovine</t>
  </si>
  <si>
    <t>Plaće za redovan rad</t>
  </si>
  <si>
    <t>Doprinosi za zdravstveno osig</t>
  </si>
  <si>
    <t>Doprinos za zapošljavanje</t>
  </si>
  <si>
    <t>Naknade troškova zaposlenima</t>
  </si>
  <si>
    <t>Naknada za prijevoz na rad</t>
  </si>
  <si>
    <t>Ostale naknade tr.zaposlenim</t>
  </si>
  <si>
    <t>Stručno usavršavanje zaposl.</t>
  </si>
  <si>
    <t>Rashodi za materijal i energiju</t>
  </si>
  <si>
    <t>Materijal i sirovine</t>
  </si>
  <si>
    <t>Materijal i dijelovi za tek.inv.odr</t>
  </si>
  <si>
    <t>Sitan materijal</t>
  </si>
  <si>
    <t>Službena i radna odjeća</t>
  </si>
  <si>
    <t>Usluge telefona,pošte i prij</t>
  </si>
  <si>
    <t>Usluge tekućeg i inv.održavanja</t>
  </si>
  <si>
    <t>Usluge promidžbe i informiranja</t>
  </si>
  <si>
    <t>Intelektualne i osobne usluge</t>
  </si>
  <si>
    <t>Naknade za rad povjerenstva</t>
  </si>
  <si>
    <t>Troškovi sudskih postupaka</t>
  </si>
  <si>
    <t>Ostali financijski rashodi</t>
  </si>
  <si>
    <t>Bankarske usluge i us.pl.prometa</t>
  </si>
  <si>
    <t xml:space="preserve">Ostale naknade građanima </t>
  </si>
  <si>
    <t>Nakn.građ.i kućan. U novcu</t>
  </si>
  <si>
    <t>Ostali rashodi</t>
  </si>
  <si>
    <t>Ostale te.donacije u naravi</t>
  </si>
  <si>
    <t>Uredska oprema i namještaj</t>
  </si>
  <si>
    <t>Komunikacijska oprema</t>
  </si>
  <si>
    <t>Oprema za održavanje i zaštitu</t>
  </si>
  <si>
    <t>uređaji,strojevi i oprema</t>
  </si>
  <si>
    <t>Prihodi od financijske imovine</t>
  </si>
  <si>
    <t>Kamate na oročena srestva</t>
  </si>
  <si>
    <t>Stručno usavršavanje zaposlenika</t>
  </si>
  <si>
    <t>Uredski materijal i ostali mat.  trošk.</t>
  </si>
  <si>
    <t>Materijal za tekuće održavanje</t>
  </si>
  <si>
    <t>Ostali nespomenuti rashodi poslovanja</t>
  </si>
  <si>
    <t xml:space="preserve">Ostali nespomenuti rashodi </t>
  </si>
  <si>
    <t>Financijski rashodi škola</t>
  </si>
  <si>
    <t>Bankarske usluge</t>
  </si>
  <si>
    <t>Rashodi za nabavu proizv.dug.imovine</t>
  </si>
  <si>
    <t>Kapitalni projekt 1012-04</t>
  </si>
  <si>
    <t>Kapitalni projekt 1012-03</t>
  </si>
  <si>
    <t>Dodatna ulaganja na građ.objektima</t>
  </si>
  <si>
    <t>Izvor financiranja 57</t>
  </si>
  <si>
    <t>Plaće bruto</t>
  </si>
  <si>
    <t>Doprinos za zdravstveno osiguranj</t>
  </si>
  <si>
    <t>Doprinos za zapošljavanje/presude</t>
  </si>
  <si>
    <t>Izvor financiranja 926103</t>
  </si>
  <si>
    <t>Naknade za prijevoz</t>
  </si>
  <si>
    <t>Naknade za rad povjerenstva/mentori</t>
  </si>
  <si>
    <t>Pristojbe</t>
  </si>
  <si>
    <t>Izvor finaciranja  57</t>
  </si>
  <si>
    <t>Namirnice/ PDV shema</t>
  </si>
  <si>
    <t>Materijal za psihologa</t>
  </si>
  <si>
    <t>Usluge cateringa/prehrana 1,33</t>
  </si>
  <si>
    <t>Izvor financiranja 31</t>
  </si>
  <si>
    <t>Izvor financiranja 41</t>
  </si>
  <si>
    <t>Prihodi za posebne namjene</t>
  </si>
  <si>
    <t xml:space="preserve">Vlastiti prihodi </t>
  </si>
  <si>
    <t>Izvor finaciranja 9231</t>
  </si>
  <si>
    <t>Knjige,umjetnička djela</t>
  </si>
  <si>
    <t>Knjige/ udžbenici i lektira</t>
  </si>
  <si>
    <t>Izvor financiranja  11</t>
  </si>
  <si>
    <t>Doprinosi za plaće</t>
  </si>
  <si>
    <t>Dopr.za obvezno zdravstveno osig</t>
  </si>
  <si>
    <t>Materijalni rashodi prijevoz</t>
  </si>
  <si>
    <t>Naknade troškova zaposlenim</t>
  </si>
  <si>
    <t>Izvor finaciranja 11</t>
  </si>
  <si>
    <t>Izvor financiranja  57</t>
  </si>
  <si>
    <t>Doprinos za zdravstveno osiguranje</t>
  </si>
  <si>
    <t>Doprinosa za zdravstveno osiguranje</t>
  </si>
  <si>
    <t>Intel.usluge/edukacije</t>
  </si>
  <si>
    <t>Reprezentaciaja/edukacije</t>
  </si>
  <si>
    <t>Rashodi za usluge/ edukacije</t>
  </si>
  <si>
    <t>Uređaji , strojevi i oprema</t>
  </si>
  <si>
    <t>Knjige i umjetnička djela</t>
  </si>
  <si>
    <t xml:space="preserve">Knjige </t>
  </si>
  <si>
    <t xml:space="preserve">Pomoći </t>
  </si>
  <si>
    <t>Ostale naknade građ.i kućan.iz prorač</t>
  </si>
  <si>
    <t>Skupina,podskupina ,odjeljak</t>
  </si>
  <si>
    <t>Prihodi iz nadležnog proračuna</t>
  </si>
  <si>
    <t>41/Ostali prihodi za posebne namjene</t>
  </si>
  <si>
    <t>Tekuće donacije u naravi</t>
  </si>
  <si>
    <t>Ostale tekuće donacije u naravi</t>
  </si>
  <si>
    <t>Višak vlastiti</t>
  </si>
  <si>
    <t>Rashodi za nabavu proiz.dug.imovine</t>
  </si>
  <si>
    <t xml:space="preserve"> Prihodi za posebne namjene</t>
  </si>
  <si>
    <t>Vlastiti prihodi od najma</t>
  </si>
  <si>
    <t>Izvor  financiranja 11</t>
  </si>
  <si>
    <t>Izvor financiranja 63</t>
  </si>
  <si>
    <t>Izvor finaciranja 9261</t>
  </si>
  <si>
    <t>Namirnice</t>
  </si>
  <si>
    <t>Loko vožnja</t>
  </si>
  <si>
    <t>Višak prihoda od donacija</t>
  </si>
  <si>
    <t>Višak od donacija</t>
  </si>
  <si>
    <t>Naknada građanima u novcu/TUR</t>
  </si>
  <si>
    <t>Indeks</t>
  </si>
  <si>
    <t>Pomoći pr.korisnicima iz proračuna koji im nije nadležan</t>
  </si>
  <si>
    <t>Tekuće pomoći iz proračuna</t>
  </si>
  <si>
    <t>Kapitalne pomoći</t>
  </si>
  <si>
    <t>Prijenosi između proračunskih  korisnika istog proračuna</t>
  </si>
  <si>
    <t>Tekući prijenosi</t>
  </si>
  <si>
    <t>Tekući prijenosi temeljem prijenosa iz EU sredstava</t>
  </si>
  <si>
    <t>Plan 2024.</t>
  </si>
  <si>
    <t>Izvršenje 2023.*</t>
  </si>
  <si>
    <t>Izvršenje 2023.</t>
  </si>
  <si>
    <t>Usluge prijevoza</t>
  </si>
  <si>
    <t>Izvor financiranja 41/9241</t>
  </si>
  <si>
    <t>PROGRAM  OSNOVNO OBRAZOVANJE</t>
  </si>
  <si>
    <t>IZVRŠENJE1.-12  2024</t>
  </si>
  <si>
    <t>Izvršenje za 1. -12. 2024</t>
  </si>
  <si>
    <t>Izvršenje 1-12/2023</t>
  </si>
  <si>
    <t>Izvršenje 1. -12  2024</t>
  </si>
  <si>
    <t>IZVRŠENJE FINANCIJSKOG  PLANA  -OSNOVNE ŠKOLE STANOVI
ZA  RAZDOBLJE 1.1.-31.12.2024</t>
  </si>
  <si>
    <t>Prehrana učenika u OŠ/shema</t>
  </si>
  <si>
    <t>Izvršenje 1.-12.2024</t>
  </si>
  <si>
    <t>IZVRŠENJE FINANCIJSKOG PLANA - OSNOVNE ŠKOLE STANOVI ZADAR
ZA RAZDOBLJE 1.1.-31.12.2024. GODINE</t>
  </si>
  <si>
    <t>knjige</t>
  </si>
  <si>
    <t>Izvršenje 1.1.-31.12.2024</t>
  </si>
  <si>
    <t>Izvršenje  1.1.-31.12. 2024</t>
  </si>
  <si>
    <t>IZVRŠENJE  FINANCIJSKOG PLANA  OŠ STANOVI,ZADAR
ZA RAZDOBLJE 1.01.2024-31.12.2024.GODINE</t>
  </si>
  <si>
    <t>Izvršenje1-12/ 2023.*</t>
  </si>
  <si>
    <t>izvršenje 1.1.-31.12.2024</t>
  </si>
  <si>
    <t>5=4/2*100</t>
  </si>
  <si>
    <t>6=4/3*100</t>
  </si>
  <si>
    <t>INDEKS</t>
  </si>
  <si>
    <t xml:space="preserve">INDEKS  </t>
  </si>
  <si>
    <t xml:space="preserve">Indeks </t>
  </si>
  <si>
    <t>INDEKS(4/3)</t>
  </si>
  <si>
    <t>INDEKS (4/2)</t>
  </si>
  <si>
    <t>IZVRŠENJE  FINANCIJSKOG PLANA  OSNOVNE ŠKOLE STANOVI ZADAR
01.01.2024- 31.12.2024. GODINE</t>
  </si>
  <si>
    <t>Potpora stručnim timovima-logoped</t>
  </si>
  <si>
    <t xml:space="preserve">INDEKS </t>
  </si>
  <si>
    <t>Oprema za održ. i zaštitu</t>
  </si>
  <si>
    <t>Sportska i glazbena opr.</t>
  </si>
  <si>
    <t>Ostali nespomenuti rasgodi</t>
  </si>
  <si>
    <t>Izvor financiranja 31/9231</t>
  </si>
  <si>
    <t>STEM</t>
  </si>
  <si>
    <t>Službena putovanja/6391</t>
  </si>
  <si>
    <t>Službena putovanja/6393</t>
  </si>
  <si>
    <t xml:space="preserve"> IZVRŠENJE FINANCIJSKI PLAN PRORAČUNSKOG KORISNIKA JEDINICE LOKALNE I PODRUČNE (REGIONALNE) SAMOUPRAVE 
ZA 1.1.-31.12.2024. GODINU</t>
  </si>
  <si>
    <t>ukupno</t>
  </si>
  <si>
    <t>54 Prijenosi  između pror.kori. Iz sredstava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</si>
</sst>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/>
    <xf numFmtId="4" fontId="0" fillId="0" borderId="0" xfId="0" applyNumberFormat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6" borderId="4" xfId="0" applyNumberFormat="1" applyFont="1" applyFill="1" applyBorder="1" applyAlignment="1" applyProtection="1">
      <alignment horizontal="left" vertical="center" wrapText="1"/>
    </xf>
    <xf numFmtId="4" fontId="3" fillId="6" borderId="4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0" fillId="2" borderId="0" xfId="0" applyNumberFormat="1" applyFill="1"/>
    <xf numFmtId="4" fontId="7" fillId="2" borderId="3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0" fillId="2" borderId="0" xfId="0" applyNumberFormat="1" applyFill="1" applyBorder="1"/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Alignment="1">
      <alignment wrapText="1"/>
    </xf>
    <xf numFmtId="4" fontId="19" fillId="0" borderId="0" xfId="0" quotePrefix="1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Fill="1" applyBorder="1" applyAlignment="1" applyProtection="1">
      <alignment horizontal="left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" fontId="0" fillId="0" borderId="0" xfId="0" applyNumberFormat="1"/>
    <xf numFmtId="4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right"/>
    </xf>
    <xf numFmtId="0" fontId="7" fillId="7" borderId="3" xfId="0" quotePrefix="1" applyFont="1" applyFill="1" applyBorder="1" applyAlignment="1">
      <alignment horizontal="left" vertical="center"/>
    </xf>
    <xf numFmtId="4" fontId="3" fillId="4" borderId="4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6" borderId="3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/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left"/>
    </xf>
    <xf numFmtId="0" fontId="7" fillId="2" borderId="3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6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29" fillId="2" borderId="3" xfId="0" applyNumberFormat="1" applyFont="1" applyFill="1" applyBorder="1" applyAlignment="1">
      <alignment horizontal="right"/>
    </xf>
    <xf numFmtId="0" fontId="30" fillId="2" borderId="6" xfId="0" applyNumberFormat="1" applyFont="1" applyFill="1" applyBorder="1" applyAlignment="1" applyProtection="1">
      <alignment horizontal="center" vertical="center" wrapText="1"/>
    </xf>
    <xf numFmtId="0" fontId="27" fillId="2" borderId="0" xfId="0" applyFont="1" applyFill="1"/>
    <xf numFmtId="4" fontId="27" fillId="2" borderId="0" xfId="0" applyNumberFormat="1" applyFont="1" applyFill="1"/>
    <xf numFmtId="0" fontId="7" fillId="8" borderId="3" xfId="0" quotePrefix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/>
    <xf numFmtId="0" fontId="1" fillId="0" borderId="0" xfId="0" applyFont="1"/>
    <xf numFmtId="4" fontId="3" fillId="6" borderId="3" xfId="0" applyNumberFormat="1" applyFont="1" applyFill="1" applyBorder="1" applyAlignment="1" applyProtection="1">
      <alignment horizontal="righ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" fontId="6" fillId="7" borderId="3" xfId="0" applyNumberFormat="1" applyFont="1" applyFill="1" applyBorder="1" applyAlignment="1">
      <alignment horizontal="right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4" fontId="6" fillId="7" borderId="4" xfId="0" applyNumberFormat="1" applyFont="1" applyFill="1" applyBorder="1" applyAlignment="1" applyProtection="1">
      <alignment horizontal="right" vertical="center" wrapText="1"/>
    </xf>
    <xf numFmtId="4" fontId="16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 applyProtection="1">
      <alignment horizontal="right" vertical="center"/>
    </xf>
    <xf numFmtId="4" fontId="3" fillId="6" borderId="4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4" fontId="3" fillId="7" borderId="4" xfId="0" applyNumberFormat="1" applyFont="1" applyFill="1" applyBorder="1" applyAlignment="1" applyProtection="1">
      <alignment horizontal="right" vertical="center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/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0" fontId="30" fillId="2" borderId="0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4" fontId="7" fillId="3" borderId="2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9" fillId="0" borderId="1" xfId="0" quotePrefix="1" applyNumberFormat="1" applyFont="1" applyFill="1" applyBorder="1" applyAlignment="1">
      <alignment horizontal="left" vertical="center"/>
    </xf>
    <xf numFmtId="4" fontId="9" fillId="0" borderId="1" xfId="0" quotePrefix="1" applyNumberFormat="1" applyFont="1" applyFill="1" applyBorder="1" applyAlignment="1" applyProtection="1">
      <alignment horizontal="left" vertical="center" wrapText="1"/>
    </xf>
    <xf numFmtId="4" fontId="9" fillId="3" borderId="1" xfId="0" quotePrefix="1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4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left" vertical="center" wrapText="1"/>
    </xf>
    <xf numFmtId="4" fontId="9" fillId="3" borderId="2" xfId="0" applyNumberFormat="1" applyFont="1" applyFill="1" applyBorder="1" applyAlignment="1" applyProtection="1">
      <alignment horizontal="left" vertical="center" wrapText="1"/>
    </xf>
    <xf numFmtId="4" fontId="9" fillId="3" borderId="4" xfId="0" applyNumberFormat="1" applyFont="1" applyFill="1" applyBorder="1" applyAlignment="1" applyProtection="1">
      <alignment horizontal="left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4" fillId="2" borderId="6" xfId="0" applyFont="1" applyFill="1" applyBorder="1" applyAlignment="1">
      <alignment horizont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2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vertical="center" wrapText="1"/>
    </xf>
    <xf numFmtId="0" fontId="6" fillId="7" borderId="2" xfId="0" applyNumberFormat="1" applyFont="1" applyFill="1" applyBorder="1" applyAlignment="1" applyProtection="1">
      <alignment vertical="center" wrapText="1"/>
    </xf>
    <xf numFmtId="0" fontId="6" fillId="7" borderId="4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31" fillId="2" borderId="1" xfId="0" applyNumberFormat="1" applyFont="1" applyFill="1" applyBorder="1" applyAlignment="1" applyProtection="1">
      <alignment horizontal="left" vertical="center" wrapText="1"/>
    </xf>
    <xf numFmtId="0" fontId="31" fillId="2" borderId="2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3" fillId="6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13" zoomScaleNormal="100" workbookViewId="0">
      <selection activeCell="H12" sqref="H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57" t="s">
        <v>268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ht="18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257" t="s">
        <v>16</v>
      </c>
      <c r="B3" s="257"/>
      <c r="C3" s="257"/>
      <c r="D3" s="257"/>
      <c r="E3" s="257"/>
      <c r="F3" s="257"/>
      <c r="G3" s="257"/>
      <c r="H3" s="257"/>
      <c r="I3" s="258"/>
      <c r="J3" s="258"/>
    </row>
    <row r="4" spans="1:10" ht="18" x14ac:dyDescent="0.25">
      <c r="A4" s="19"/>
      <c r="B4" s="19"/>
      <c r="C4" s="19"/>
      <c r="D4" s="19"/>
      <c r="E4" s="19"/>
      <c r="F4" s="19"/>
      <c r="G4" s="19"/>
      <c r="H4" s="19"/>
      <c r="I4" s="5"/>
      <c r="J4" s="5"/>
    </row>
    <row r="5" spans="1:10" ht="15.75" x14ac:dyDescent="0.25">
      <c r="A5" s="257" t="s">
        <v>20</v>
      </c>
      <c r="B5" s="259"/>
      <c r="C5" s="259"/>
      <c r="D5" s="259"/>
      <c r="E5" s="259"/>
      <c r="F5" s="259"/>
      <c r="G5" s="259"/>
      <c r="H5" s="259"/>
      <c r="I5" s="259"/>
      <c r="J5" s="25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25</v>
      </c>
    </row>
    <row r="7" spans="1:10" x14ac:dyDescent="0.25">
      <c r="A7" s="24"/>
      <c r="B7" s="25"/>
      <c r="C7" s="25"/>
      <c r="D7" s="26"/>
      <c r="E7" s="27"/>
      <c r="F7" s="3" t="s">
        <v>259</v>
      </c>
      <c r="G7" s="3" t="s">
        <v>241</v>
      </c>
      <c r="H7" s="3" t="s">
        <v>247</v>
      </c>
      <c r="I7" s="3" t="s">
        <v>267</v>
      </c>
      <c r="J7" s="3" t="s">
        <v>266</v>
      </c>
    </row>
    <row r="8" spans="1:10" x14ac:dyDescent="0.25">
      <c r="A8" s="24"/>
      <c r="B8" s="25"/>
      <c r="C8" s="25"/>
      <c r="D8" s="26"/>
      <c r="E8" s="27">
        <v>1</v>
      </c>
      <c r="F8" s="3">
        <v>2</v>
      </c>
      <c r="G8" s="3">
        <v>3</v>
      </c>
      <c r="H8" s="3">
        <v>4</v>
      </c>
      <c r="I8" s="3" t="s">
        <v>261</v>
      </c>
      <c r="J8" s="3" t="s">
        <v>262</v>
      </c>
    </row>
    <row r="9" spans="1:10" x14ac:dyDescent="0.25">
      <c r="A9" s="260" t="s">
        <v>0</v>
      </c>
      <c r="B9" s="261"/>
      <c r="C9" s="261"/>
      <c r="D9" s="261"/>
      <c r="E9" s="262"/>
      <c r="F9" s="55">
        <v>2026917.83</v>
      </c>
      <c r="G9" s="55">
        <v>2545092.7799999998</v>
      </c>
      <c r="H9" s="55">
        <v>2516383.6800000002</v>
      </c>
      <c r="I9" s="55">
        <f>H9/F9*100</f>
        <v>124.14828281420762</v>
      </c>
      <c r="J9" s="55">
        <f>H9/G9*100</f>
        <v>98.871982183690776</v>
      </c>
    </row>
    <row r="10" spans="1:10" x14ac:dyDescent="0.25">
      <c r="A10" s="263" t="s">
        <v>26</v>
      </c>
      <c r="B10" s="264"/>
      <c r="C10" s="264"/>
      <c r="D10" s="264"/>
      <c r="E10" s="256"/>
      <c r="F10" s="56">
        <v>2026917.83</v>
      </c>
      <c r="G10" s="55">
        <v>2545092.7799999998</v>
      </c>
      <c r="H10" s="55">
        <v>2516383.6800000002</v>
      </c>
      <c r="I10" s="55">
        <f t="shared" ref="I10:I14" si="0">H10/F10*100</f>
        <v>124.14828281420762</v>
      </c>
      <c r="J10" s="55">
        <f t="shared" ref="J10:J14" si="1">H10/G10*100</f>
        <v>98.871982183690776</v>
      </c>
    </row>
    <row r="11" spans="1:10" x14ac:dyDescent="0.25">
      <c r="A11" s="265" t="s">
        <v>27</v>
      </c>
      <c r="B11" s="256"/>
      <c r="C11" s="256"/>
      <c r="D11" s="256"/>
      <c r="E11" s="256"/>
      <c r="F11" s="56"/>
      <c r="G11" s="56"/>
      <c r="H11" s="56"/>
      <c r="I11" s="55"/>
      <c r="J11" s="55"/>
    </row>
    <row r="12" spans="1:10" x14ac:dyDescent="0.25">
      <c r="A12" s="83" t="s">
        <v>1</v>
      </c>
      <c r="B12" s="84"/>
      <c r="C12" s="84"/>
      <c r="D12" s="84"/>
      <c r="E12" s="84"/>
      <c r="F12" s="55">
        <v>2041895.69</v>
      </c>
      <c r="G12" s="55">
        <v>2561534.87</v>
      </c>
      <c r="H12" s="55">
        <v>2502013.36</v>
      </c>
      <c r="I12" s="55">
        <f t="shared" si="0"/>
        <v>122.53384794597417</v>
      </c>
      <c r="J12" s="55">
        <f t="shared" si="1"/>
        <v>97.676334189430719</v>
      </c>
    </row>
    <row r="13" spans="1:10" x14ac:dyDescent="0.25">
      <c r="A13" s="266" t="s">
        <v>28</v>
      </c>
      <c r="B13" s="264"/>
      <c r="C13" s="264"/>
      <c r="D13" s="264"/>
      <c r="E13" s="264"/>
      <c r="F13" s="56">
        <v>1973632.42</v>
      </c>
      <c r="G13" s="56">
        <f>G12-G14</f>
        <v>2524934.87</v>
      </c>
      <c r="H13" s="56">
        <f>H12-H14</f>
        <v>2465438.34</v>
      </c>
      <c r="I13" s="55">
        <f t="shared" si="0"/>
        <v>124.9188204964732</v>
      </c>
      <c r="J13" s="55">
        <f t="shared" si="1"/>
        <v>97.643641002114236</v>
      </c>
    </row>
    <row r="14" spans="1:10" x14ac:dyDescent="0.25">
      <c r="A14" s="255" t="s">
        <v>29</v>
      </c>
      <c r="B14" s="256"/>
      <c r="C14" s="256"/>
      <c r="D14" s="256"/>
      <c r="E14" s="256"/>
      <c r="F14" s="57">
        <v>68263.27</v>
      </c>
      <c r="G14" s="57">
        <v>36600</v>
      </c>
      <c r="H14" s="57">
        <v>36575.019999999997</v>
      </c>
      <c r="I14" s="55">
        <f t="shared" si="0"/>
        <v>53.579355339994692</v>
      </c>
      <c r="J14" s="55">
        <f t="shared" si="1"/>
        <v>99.931748633879764</v>
      </c>
    </row>
    <row r="15" spans="1:10" x14ac:dyDescent="0.25">
      <c r="A15" s="267" t="s">
        <v>47</v>
      </c>
      <c r="B15" s="261"/>
      <c r="C15" s="261"/>
      <c r="D15" s="261"/>
      <c r="E15" s="261"/>
      <c r="F15" s="55">
        <f>F9-F12</f>
        <v>-14977.85999999987</v>
      </c>
      <c r="G15" s="55">
        <f t="shared" ref="G15:H15" si="2">G9-G12</f>
        <v>-16442.090000000317</v>
      </c>
      <c r="H15" s="55">
        <f t="shared" si="2"/>
        <v>14370.320000000298</v>
      </c>
      <c r="I15" s="55"/>
      <c r="J15" s="55"/>
    </row>
    <row r="16" spans="1:10" ht="18" x14ac:dyDescent="0.25">
      <c r="A16" s="86"/>
      <c r="B16" s="87"/>
      <c r="C16" s="87"/>
      <c r="D16" s="87"/>
      <c r="E16" s="87"/>
      <c r="F16" s="87"/>
      <c r="G16" s="87"/>
      <c r="H16" s="88"/>
      <c r="I16" s="88"/>
      <c r="J16" s="88"/>
    </row>
    <row r="17" spans="1:10" ht="15.75" x14ac:dyDescent="0.25">
      <c r="A17" s="268" t="s">
        <v>21</v>
      </c>
      <c r="B17" s="269"/>
      <c r="C17" s="269"/>
      <c r="D17" s="269"/>
      <c r="E17" s="269"/>
      <c r="F17" s="269"/>
      <c r="G17" s="269"/>
      <c r="H17" s="269"/>
      <c r="I17" s="269"/>
      <c r="J17" s="269"/>
    </row>
    <row r="18" spans="1:10" ht="18" x14ac:dyDescent="0.25">
      <c r="A18" s="86"/>
      <c r="B18" s="87"/>
      <c r="C18" s="87"/>
      <c r="D18" s="87"/>
      <c r="E18" s="87"/>
      <c r="F18" s="87"/>
      <c r="G18" s="87"/>
      <c r="H18" s="88"/>
      <c r="I18" s="88"/>
      <c r="J18" s="88"/>
    </row>
    <row r="19" spans="1:10" x14ac:dyDescent="0.25">
      <c r="A19" s="89"/>
      <c r="B19" s="90"/>
      <c r="C19" s="90"/>
      <c r="D19" s="91"/>
      <c r="E19" s="92"/>
      <c r="F19" s="93" t="s">
        <v>242</v>
      </c>
      <c r="G19" s="93" t="s">
        <v>241</v>
      </c>
      <c r="H19" s="93" t="s">
        <v>260</v>
      </c>
      <c r="I19" s="3" t="s">
        <v>270</v>
      </c>
      <c r="J19" s="3" t="s">
        <v>270</v>
      </c>
    </row>
    <row r="20" spans="1:10" x14ac:dyDescent="0.25">
      <c r="A20" s="255" t="s">
        <v>30</v>
      </c>
      <c r="B20" s="256"/>
      <c r="C20" s="256"/>
      <c r="D20" s="256"/>
      <c r="E20" s="256"/>
      <c r="F20" s="57"/>
      <c r="G20" s="57"/>
      <c r="H20" s="57"/>
      <c r="I20" s="57"/>
      <c r="J20" s="85"/>
    </row>
    <row r="21" spans="1:10" x14ac:dyDescent="0.25">
      <c r="A21" s="255" t="s">
        <v>31</v>
      </c>
      <c r="B21" s="256"/>
      <c r="C21" s="256"/>
      <c r="D21" s="256"/>
      <c r="E21" s="256"/>
      <c r="F21" s="57"/>
      <c r="G21" s="57"/>
      <c r="H21" s="57"/>
      <c r="I21" s="57"/>
      <c r="J21" s="85"/>
    </row>
    <row r="22" spans="1:10" x14ac:dyDescent="0.25">
      <c r="A22" s="267" t="s">
        <v>2</v>
      </c>
      <c r="B22" s="261"/>
      <c r="C22" s="261"/>
      <c r="D22" s="261"/>
      <c r="E22" s="261"/>
      <c r="F22" s="55">
        <f>F20-F21</f>
        <v>0</v>
      </c>
      <c r="G22" s="55">
        <f t="shared" ref="G22:J22" si="3">G20-G21</f>
        <v>0</v>
      </c>
      <c r="H22" s="55">
        <f t="shared" si="3"/>
        <v>0</v>
      </c>
      <c r="I22" s="55">
        <f t="shared" si="3"/>
        <v>0</v>
      </c>
      <c r="J22" s="55">
        <f t="shared" si="3"/>
        <v>0</v>
      </c>
    </row>
    <row r="23" spans="1:10" x14ac:dyDescent="0.25">
      <c r="A23" s="267" t="s">
        <v>48</v>
      </c>
      <c r="B23" s="261"/>
      <c r="C23" s="261"/>
      <c r="D23" s="261"/>
      <c r="E23" s="261"/>
      <c r="F23" s="55">
        <f>F15+F22</f>
        <v>-14977.85999999987</v>
      </c>
      <c r="G23" s="55">
        <f t="shared" ref="G23:J23" si="4">G15+G22</f>
        <v>-16442.090000000317</v>
      </c>
      <c r="H23" s="55">
        <f t="shared" si="4"/>
        <v>14370.320000000298</v>
      </c>
      <c r="I23" s="55">
        <f t="shared" si="4"/>
        <v>0</v>
      </c>
      <c r="J23" s="55">
        <f t="shared" si="4"/>
        <v>0</v>
      </c>
    </row>
    <row r="24" spans="1:10" ht="18" x14ac:dyDescent="0.25">
      <c r="A24" s="94"/>
      <c r="B24" s="87"/>
      <c r="C24" s="87"/>
      <c r="D24" s="87"/>
      <c r="E24" s="87"/>
      <c r="F24" s="87"/>
      <c r="G24" s="87"/>
      <c r="H24" s="88"/>
      <c r="I24" s="88"/>
      <c r="J24" s="88"/>
    </row>
    <row r="25" spans="1:10" ht="15.75" x14ac:dyDescent="0.25">
      <c r="A25" s="268" t="s">
        <v>49</v>
      </c>
      <c r="B25" s="269"/>
      <c r="C25" s="269"/>
      <c r="D25" s="269"/>
      <c r="E25" s="269"/>
      <c r="F25" s="269"/>
      <c r="G25" s="269"/>
      <c r="H25" s="269"/>
      <c r="I25" s="269"/>
      <c r="J25" s="269"/>
    </row>
    <row r="26" spans="1:10" ht="15.75" x14ac:dyDescent="0.25">
      <c r="A26" s="95"/>
      <c r="B26" s="96"/>
      <c r="C26" s="96"/>
      <c r="D26" s="96"/>
      <c r="E26" s="96"/>
      <c r="F26" s="96"/>
      <c r="G26" s="96"/>
      <c r="H26" s="96"/>
      <c r="I26" s="96"/>
      <c r="J26" s="96"/>
    </row>
    <row r="27" spans="1:10" ht="25.5" x14ac:dyDescent="0.25">
      <c r="A27" s="89"/>
      <c r="B27" s="90"/>
      <c r="C27" s="90"/>
      <c r="D27" s="91"/>
      <c r="E27" s="92"/>
      <c r="F27" s="93" t="s">
        <v>242</v>
      </c>
      <c r="G27" s="93" t="s">
        <v>241</v>
      </c>
      <c r="H27" s="93" t="s">
        <v>32</v>
      </c>
      <c r="I27" s="93" t="s">
        <v>33</v>
      </c>
      <c r="J27" s="93" t="s">
        <v>34</v>
      </c>
    </row>
    <row r="28" spans="1:10" ht="15" customHeight="1" x14ac:dyDescent="0.25">
      <c r="A28" s="272" t="s">
        <v>50</v>
      </c>
      <c r="B28" s="273"/>
      <c r="C28" s="273"/>
      <c r="D28" s="273"/>
      <c r="E28" s="274"/>
      <c r="F28" s="97">
        <v>0</v>
      </c>
      <c r="G28" s="97">
        <v>0</v>
      </c>
      <c r="H28" s="97">
        <v>-8513.1299999999992</v>
      </c>
      <c r="I28" s="97">
        <v>0</v>
      </c>
      <c r="J28" s="98">
        <v>0</v>
      </c>
    </row>
    <row r="29" spans="1:10" ht="15" customHeight="1" x14ac:dyDescent="0.25">
      <c r="A29" s="267" t="s">
        <v>51</v>
      </c>
      <c r="B29" s="261"/>
      <c r="C29" s="261"/>
      <c r="D29" s="261"/>
      <c r="E29" s="261"/>
      <c r="F29" s="99">
        <f>F23+F28</f>
        <v>-14977.85999999987</v>
      </c>
      <c r="G29" s="99">
        <f t="shared" ref="G29:J29" si="5">G23+G28</f>
        <v>-16442.090000000317</v>
      </c>
      <c r="H29" s="99">
        <f t="shared" si="5"/>
        <v>5857.1900000002988</v>
      </c>
      <c r="I29" s="99">
        <f t="shared" si="5"/>
        <v>0</v>
      </c>
      <c r="J29" s="100">
        <f t="shared" si="5"/>
        <v>0</v>
      </c>
    </row>
    <row r="30" spans="1:10" ht="45" customHeight="1" x14ac:dyDescent="0.25">
      <c r="A30" s="260" t="s">
        <v>52</v>
      </c>
      <c r="B30" s="275"/>
      <c r="C30" s="275"/>
      <c r="D30" s="275"/>
      <c r="E30" s="276"/>
      <c r="F30" s="99">
        <f>F15+F22+F28-F29</f>
        <v>0</v>
      </c>
      <c r="G30" s="99">
        <f t="shared" ref="G30:J30" si="6">G15+G22+G28-G29</f>
        <v>0</v>
      </c>
      <c r="H30" s="99">
        <f t="shared" si="6"/>
        <v>0</v>
      </c>
      <c r="I30" s="99">
        <f t="shared" si="6"/>
        <v>0</v>
      </c>
      <c r="J30" s="100">
        <f t="shared" si="6"/>
        <v>0</v>
      </c>
    </row>
    <row r="31" spans="1:10" ht="15.75" x14ac:dyDescent="0.25">
      <c r="A31" s="101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5.75" x14ac:dyDescent="0.25">
      <c r="A32" s="277" t="s">
        <v>46</v>
      </c>
      <c r="B32" s="277"/>
      <c r="C32" s="277"/>
      <c r="D32" s="277"/>
      <c r="E32" s="277"/>
      <c r="F32" s="277"/>
      <c r="G32" s="277"/>
      <c r="H32" s="277"/>
      <c r="I32" s="277"/>
      <c r="J32" s="277"/>
    </row>
    <row r="33" spans="1:10" ht="18" x14ac:dyDescent="0.25">
      <c r="A33" s="103"/>
      <c r="B33" s="104"/>
      <c r="C33" s="104"/>
      <c r="D33" s="104"/>
      <c r="E33" s="104"/>
      <c r="F33" s="104"/>
      <c r="G33" s="104"/>
      <c r="H33" s="105"/>
      <c r="I33" s="105"/>
      <c r="J33" s="105"/>
    </row>
    <row r="34" spans="1:10" ht="25.5" x14ac:dyDescent="0.25">
      <c r="A34" s="106"/>
      <c r="B34" s="107"/>
      <c r="C34" s="107"/>
      <c r="D34" s="108"/>
      <c r="E34" s="109"/>
      <c r="F34" s="110" t="s">
        <v>242</v>
      </c>
      <c r="G34" s="110" t="s">
        <v>241</v>
      </c>
      <c r="H34" s="110" t="s">
        <v>32</v>
      </c>
      <c r="I34" s="110" t="s">
        <v>33</v>
      </c>
      <c r="J34" s="110" t="s">
        <v>34</v>
      </c>
    </row>
    <row r="35" spans="1:10" x14ac:dyDescent="0.25">
      <c r="A35" s="272" t="s">
        <v>50</v>
      </c>
      <c r="B35" s="273"/>
      <c r="C35" s="273"/>
      <c r="D35" s="273"/>
      <c r="E35" s="274"/>
      <c r="F35" s="97"/>
      <c r="G35" s="97"/>
      <c r="H35" s="97"/>
      <c r="I35" s="97"/>
      <c r="J35" s="98">
        <f>I38</f>
        <v>0</v>
      </c>
    </row>
    <row r="36" spans="1:10" ht="28.5" customHeight="1" x14ac:dyDescent="0.25">
      <c r="A36" s="272" t="s">
        <v>53</v>
      </c>
      <c r="B36" s="273"/>
      <c r="C36" s="273"/>
      <c r="D36" s="273"/>
      <c r="E36" s="274"/>
      <c r="F36" s="97"/>
      <c r="G36" s="97">
        <v>0</v>
      </c>
      <c r="H36" s="97">
        <v>0</v>
      </c>
      <c r="I36" s="97">
        <v>0</v>
      </c>
      <c r="J36" s="98">
        <v>0</v>
      </c>
    </row>
    <row r="37" spans="1:10" x14ac:dyDescent="0.25">
      <c r="A37" s="272" t="s">
        <v>54</v>
      </c>
      <c r="B37" s="278"/>
      <c r="C37" s="278"/>
      <c r="D37" s="278"/>
      <c r="E37" s="279"/>
      <c r="F37" s="97">
        <v>0</v>
      </c>
      <c r="G37" s="97">
        <v>0</v>
      </c>
      <c r="H37" s="97">
        <v>0</v>
      </c>
      <c r="I37" s="97">
        <v>0</v>
      </c>
      <c r="J37" s="98">
        <v>0</v>
      </c>
    </row>
    <row r="38" spans="1:10" ht="15" customHeight="1" x14ac:dyDescent="0.25">
      <c r="A38" s="267" t="s">
        <v>51</v>
      </c>
      <c r="B38" s="261"/>
      <c r="C38" s="261"/>
      <c r="D38" s="261"/>
      <c r="E38" s="261"/>
      <c r="F38" s="111"/>
      <c r="G38" s="111">
        <f t="shared" ref="G38:J38" si="7">G35-G36+G37</f>
        <v>0</v>
      </c>
      <c r="H38" s="111">
        <f t="shared" si="7"/>
        <v>0</v>
      </c>
      <c r="I38" s="111">
        <f t="shared" si="7"/>
        <v>0</v>
      </c>
      <c r="J38" s="112">
        <f t="shared" si="7"/>
        <v>0</v>
      </c>
    </row>
    <row r="39" spans="1:10" ht="17.25" customHeight="1" x14ac:dyDescent="0.25"/>
    <row r="40" spans="1:10" x14ac:dyDescent="0.25">
      <c r="A40" s="270"/>
      <c r="B40" s="271"/>
      <c r="C40" s="271"/>
      <c r="D40" s="271"/>
      <c r="E40" s="271"/>
      <c r="F40" s="271"/>
      <c r="G40" s="271"/>
      <c r="H40" s="271"/>
      <c r="I40" s="271"/>
      <c r="J40" s="271"/>
    </row>
    <row r="41" spans="1:10" ht="9" customHeight="1" x14ac:dyDescent="0.25"/>
  </sheetData>
  <mergeCells count="24"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  <mergeCell ref="A21:E21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0:E2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5"/>
  <sheetViews>
    <sheetView topLeftCell="A16" zoomScaleNormal="100" workbookViewId="0">
      <selection activeCell="F44" sqref="F4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  <col min="10" max="10" width="11.7109375" bestFit="1" customWidth="1"/>
  </cols>
  <sheetData>
    <row r="1" spans="1:8" ht="42" customHeight="1" x14ac:dyDescent="0.25">
      <c r="A1" s="257" t="s">
        <v>254</v>
      </c>
      <c r="B1" s="257"/>
      <c r="C1" s="257"/>
      <c r="D1" s="257"/>
      <c r="E1" s="257"/>
      <c r="F1" s="257"/>
      <c r="G1" s="257"/>
      <c r="H1" s="25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57" t="s">
        <v>16</v>
      </c>
      <c r="B3" s="257"/>
      <c r="C3" s="257"/>
      <c r="D3" s="257"/>
      <c r="E3" s="257"/>
      <c r="F3" s="257"/>
      <c r="G3" s="257"/>
      <c r="H3" s="25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57" t="s">
        <v>4</v>
      </c>
      <c r="B5" s="257"/>
      <c r="C5" s="257"/>
      <c r="D5" s="257"/>
      <c r="E5" s="257"/>
      <c r="F5" s="257"/>
      <c r="G5" s="257"/>
      <c r="H5" s="25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257" t="s">
        <v>35</v>
      </c>
      <c r="B7" s="257"/>
      <c r="C7" s="257"/>
      <c r="D7" s="257"/>
      <c r="E7" s="257"/>
      <c r="F7" s="257"/>
      <c r="G7" s="257"/>
      <c r="H7" s="25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63.75" x14ac:dyDescent="0.25">
      <c r="A9" s="18" t="s">
        <v>5</v>
      </c>
      <c r="B9" s="17" t="s">
        <v>217</v>
      </c>
      <c r="C9" s="17" t="s">
        <v>3</v>
      </c>
      <c r="D9" s="17" t="s">
        <v>243</v>
      </c>
      <c r="E9" s="18" t="s">
        <v>241</v>
      </c>
      <c r="F9" s="18" t="s">
        <v>248</v>
      </c>
      <c r="G9" s="18" t="s">
        <v>263</v>
      </c>
      <c r="H9" s="18" t="s">
        <v>264</v>
      </c>
    </row>
    <row r="10" spans="1:8" x14ac:dyDescent="0.25">
      <c r="A10" s="281">
        <v>1</v>
      </c>
      <c r="B10" s="282"/>
      <c r="C10" s="283"/>
      <c r="D10" s="17">
        <v>2</v>
      </c>
      <c r="E10" s="18">
        <v>3</v>
      </c>
      <c r="F10" s="18">
        <v>4</v>
      </c>
      <c r="G10" s="18" t="s">
        <v>261</v>
      </c>
      <c r="H10" s="18" t="s">
        <v>262</v>
      </c>
    </row>
    <row r="11" spans="1:8" x14ac:dyDescent="0.25">
      <c r="A11" s="30"/>
      <c r="B11" s="31"/>
      <c r="C11" s="29" t="s">
        <v>0</v>
      </c>
      <c r="D11" s="33">
        <v>2026917.83</v>
      </c>
      <c r="E11" s="54">
        <f>SUM(E13,E20,E23,E26,E32)</f>
        <v>2545092.7799999998</v>
      </c>
      <c r="F11" s="54">
        <v>2516383.6800000002</v>
      </c>
      <c r="G11" s="54"/>
      <c r="H11" s="54"/>
    </row>
    <row r="12" spans="1:8" ht="15.75" customHeight="1" x14ac:dyDescent="0.25">
      <c r="A12" s="9">
        <v>6</v>
      </c>
      <c r="B12" s="9"/>
      <c r="C12" s="9" t="s">
        <v>7</v>
      </c>
      <c r="D12" s="34">
        <v>2026917.83</v>
      </c>
      <c r="E12" s="34">
        <v>2545092.7799999998</v>
      </c>
      <c r="F12" s="34">
        <v>2516383.6800000002</v>
      </c>
      <c r="G12" s="51">
        <f>F12/D12*100</f>
        <v>124.14828281420762</v>
      </c>
      <c r="H12" s="51">
        <f>F12/E12*100</f>
        <v>98.871982183690776</v>
      </c>
    </row>
    <row r="13" spans="1:8" ht="38.25" x14ac:dyDescent="0.25">
      <c r="A13" s="9"/>
      <c r="B13" s="14">
        <v>63</v>
      </c>
      <c r="C13" s="14" t="s">
        <v>23</v>
      </c>
      <c r="D13" s="34">
        <v>1853829.29</v>
      </c>
      <c r="E13" s="34">
        <v>2008159.69</v>
      </c>
      <c r="F13" s="34">
        <f t="shared" ref="F13" si="0">SUM(F14,F17)</f>
        <v>2008159.69</v>
      </c>
      <c r="G13" s="51">
        <f t="shared" ref="G13:G35" si="1">F13/D13*100</f>
        <v>108.32495207797692</v>
      </c>
      <c r="H13" s="51">
        <f t="shared" ref="H13:H32" si="2">F13/E13*100</f>
        <v>100</v>
      </c>
    </row>
    <row r="14" spans="1:8" ht="38.25" x14ac:dyDescent="0.25">
      <c r="A14" s="9"/>
      <c r="B14" s="159">
        <v>636</v>
      </c>
      <c r="C14" s="14" t="s">
        <v>235</v>
      </c>
      <c r="D14" s="34">
        <v>1550648.29</v>
      </c>
      <c r="E14" s="34"/>
      <c r="F14" s="34">
        <v>1924435.93</v>
      </c>
      <c r="G14" s="51">
        <f t="shared" si="1"/>
        <v>124.10524955339808</v>
      </c>
      <c r="H14" s="51"/>
    </row>
    <row r="15" spans="1:8" x14ac:dyDescent="0.25">
      <c r="A15" s="9"/>
      <c r="B15" s="158">
        <v>6361</v>
      </c>
      <c r="C15" s="14" t="s">
        <v>236</v>
      </c>
      <c r="D15" s="34">
        <v>1546542.32</v>
      </c>
      <c r="E15" s="51"/>
      <c r="F15" s="51">
        <v>1923330.93</v>
      </c>
      <c r="G15" s="51">
        <f t="shared" si="1"/>
        <v>124.36329126771003</v>
      </c>
      <c r="H15" s="51"/>
    </row>
    <row r="16" spans="1:8" x14ac:dyDescent="0.25">
      <c r="A16" s="9"/>
      <c r="B16" s="158">
        <v>6362</v>
      </c>
      <c r="C16" s="14" t="s">
        <v>237</v>
      </c>
      <c r="D16" s="34">
        <v>4105.97</v>
      </c>
      <c r="E16" s="51"/>
      <c r="F16" s="51">
        <v>1105</v>
      </c>
      <c r="G16" s="51">
        <f t="shared" si="1"/>
        <v>26.912032966631511</v>
      </c>
      <c r="H16" s="51"/>
    </row>
    <row r="17" spans="1:8" ht="38.25" x14ac:dyDescent="0.25">
      <c r="A17" s="9"/>
      <c r="B17" s="14">
        <v>639</v>
      </c>
      <c r="C17" s="14" t="s">
        <v>238</v>
      </c>
      <c r="D17" s="34">
        <v>103181</v>
      </c>
      <c r="E17" s="34"/>
      <c r="F17" s="34">
        <v>83723.759999999995</v>
      </c>
      <c r="G17" s="51">
        <f t="shared" si="1"/>
        <v>81.142613465657433</v>
      </c>
      <c r="H17" s="51"/>
    </row>
    <row r="18" spans="1:8" x14ac:dyDescent="0.25">
      <c r="A18" s="9"/>
      <c r="B18" s="158">
        <v>6391</v>
      </c>
      <c r="C18" s="14" t="s">
        <v>239</v>
      </c>
      <c r="D18" s="34">
        <v>14800.53</v>
      </c>
      <c r="E18" s="51"/>
      <c r="F18" s="51">
        <v>11662.44</v>
      </c>
      <c r="G18" s="51">
        <f t="shared" si="1"/>
        <v>78.797448469750748</v>
      </c>
      <c r="H18" s="51"/>
    </row>
    <row r="19" spans="1:8" ht="25.5" x14ac:dyDescent="0.25">
      <c r="A19" s="9"/>
      <c r="B19" s="158">
        <v>6393</v>
      </c>
      <c r="C19" s="14" t="s">
        <v>240</v>
      </c>
      <c r="D19" s="34">
        <v>88580.47</v>
      </c>
      <c r="E19" s="51"/>
      <c r="F19" s="51">
        <v>72061.320000000007</v>
      </c>
      <c r="G19" s="51">
        <f t="shared" si="1"/>
        <v>81.351250450579016</v>
      </c>
      <c r="H19" s="51"/>
    </row>
    <row r="20" spans="1:8" x14ac:dyDescent="0.25">
      <c r="A20" s="10"/>
      <c r="B20" s="22">
        <v>64</v>
      </c>
      <c r="C20" s="11" t="s">
        <v>55</v>
      </c>
      <c r="D20" s="34">
        <v>110.65</v>
      </c>
      <c r="E20" s="51">
        <v>3215.87</v>
      </c>
      <c r="F20" s="51">
        <v>3215.87</v>
      </c>
      <c r="G20" s="51">
        <f t="shared" si="1"/>
        <v>2906.3443289652055</v>
      </c>
      <c r="H20" s="51">
        <f t="shared" si="2"/>
        <v>100</v>
      </c>
    </row>
    <row r="21" spans="1:8" x14ac:dyDescent="0.25">
      <c r="A21" s="10"/>
      <c r="B21" s="160">
        <v>641</v>
      </c>
      <c r="C21" s="11" t="s">
        <v>168</v>
      </c>
      <c r="D21" s="34">
        <v>110.65</v>
      </c>
      <c r="E21" s="51"/>
      <c r="F21" s="51">
        <v>3215.87</v>
      </c>
      <c r="G21" s="51">
        <f t="shared" si="1"/>
        <v>2906.3443289652055</v>
      </c>
      <c r="H21" s="51"/>
    </row>
    <row r="22" spans="1:8" x14ac:dyDescent="0.25">
      <c r="A22" s="10"/>
      <c r="B22" s="161">
        <v>6413</v>
      </c>
      <c r="C22" s="11" t="s">
        <v>169</v>
      </c>
      <c r="D22" s="34">
        <v>110.65</v>
      </c>
      <c r="E22" s="51"/>
      <c r="F22" s="51">
        <v>3215.87</v>
      </c>
      <c r="G22" s="51">
        <f t="shared" si="1"/>
        <v>2906.3443289652055</v>
      </c>
      <c r="H22" s="51"/>
    </row>
    <row r="23" spans="1:8" x14ac:dyDescent="0.25">
      <c r="A23" s="10"/>
      <c r="B23" s="22">
        <v>65</v>
      </c>
      <c r="C23" s="11" t="s">
        <v>132</v>
      </c>
      <c r="D23" s="34">
        <v>38448.879999999997</v>
      </c>
      <c r="E23" s="51">
        <v>54751.42</v>
      </c>
      <c r="F23" s="51">
        <v>54751.42</v>
      </c>
      <c r="G23" s="51">
        <f t="shared" si="1"/>
        <v>142.40055887193594</v>
      </c>
      <c r="H23" s="51">
        <f t="shared" si="2"/>
        <v>100</v>
      </c>
    </row>
    <row r="24" spans="1:8" x14ac:dyDescent="0.25">
      <c r="A24" s="10"/>
      <c r="B24" s="160">
        <v>652</v>
      </c>
      <c r="C24" s="11" t="s">
        <v>132</v>
      </c>
      <c r="D24" s="34">
        <v>38448.879999999997</v>
      </c>
      <c r="E24" s="51"/>
      <c r="F24" s="51">
        <v>54751.42</v>
      </c>
      <c r="G24" s="51">
        <f t="shared" si="1"/>
        <v>142.40055887193594</v>
      </c>
      <c r="H24" s="51"/>
    </row>
    <row r="25" spans="1:8" x14ac:dyDescent="0.25">
      <c r="A25" s="10"/>
      <c r="B25" s="161">
        <v>6526</v>
      </c>
      <c r="C25" s="11" t="s">
        <v>133</v>
      </c>
      <c r="D25" s="34">
        <v>38448.800000000003</v>
      </c>
      <c r="E25" s="51"/>
      <c r="F25" s="51">
        <v>54751.42</v>
      </c>
      <c r="G25" s="51">
        <f t="shared" si="1"/>
        <v>142.40085516323003</v>
      </c>
      <c r="H25" s="51"/>
    </row>
    <row r="26" spans="1:8" ht="36.75" customHeight="1" x14ac:dyDescent="0.25">
      <c r="A26" s="10"/>
      <c r="B26" s="22">
        <v>66</v>
      </c>
      <c r="C26" s="16" t="s">
        <v>134</v>
      </c>
      <c r="D26" s="34">
        <v>7181.98</v>
      </c>
      <c r="E26" s="51">
        <v>8622.17</v>
      </c>
      <c r="F26" s="51">
        <v>8622.17</v>
      </c>
      <c r="G26" s="51">
        <f t="shared" si="1"/>
        <v>120.05282665782974</v>
      </c>
      <c r="H26" s="51">
        <f t="shared" si="2"/>
        <v>100</v>
      </c>
    </row>
    <row r="27" spans="1:8" ht="29.25" customHeight="1" x14ac:dyDescent="0.25">
      <c r="A27" s="10"/>
      <c r="B27" s="160">
        <v>661</v>
      </c>
      <c r="C27" s="16" t="s">
        <v>56</v>
      </c>
      <c r="D27" s="34">
        <v>6144.29</v>
      </c>
      <c r="E27" s="51"/>
      <c r="F27" s="51">
        <v>8622.17</v>
      </c>
      <c r="G27" s="51">
        <f t="shared" si="1"/>
        <v>140.32817461415397</v>
      </c>
      <c r="H27" s="51"/>
    </row>
    <row r="28" spans="1:8" ht="29.25" customHeight="1" x14ac:dyDescent="0.25">
      <c r="A28" s="10"/>
      <c r="B28" s="161">
        <v>6615</v>
      </c>
      <c r="C28" s="16" t="s">
        <v>135</v>
      </c>
      <c r="D28" s="34">
        <v>6144.29</v>
      </c>
      <c r="E28" s="51"/>
      <c r="F28" s="51">
        <v>7362.17</v>
      </c>
      <c r="G28" s="51">
        <f t="shared" si="1"/>
        <v>119.82133004789813</v>
      </c>
      <c r="H28" s="51"/>
    </row>
    <row r="29" spans="1:8" ht="29.25" customHeight="1" x14ac:dyDescent="0.25">
      <c r="A29" s="10"/>
      <c r="B29" s="160">
        <v>663</v>
      </c>
      <c r="C29" s="16" t="s">
        <v>136</v>
      </c>
      <c r="D29" s="34">
        <v>1037.7</v>
      </c>
      <c r="E29" s="51"/>
      <c r="F29" s="51">
        <v>1260</v>
      </c>
      <c r="G29" s="51">
        <f t="shared" si="1"/>
        <v>121.42237640936686</v>
      </c>
      <c r="H29" s="51"/>
    </row>
    <row r="30" spans="1:8" ht="29.25" customHeight="1" x14ac:dyDescent="0.25">
      <c r="A30" s="10"/>
      <c r="B30" s="161">
        <v>6631</v>
      </c>
      <c r="C30" s="16" t="s">
        <v>137</v>
      </c>
      <c r="D30" s="34">
        <v>1037.7</v>
      </c>
      <c r="E30" s="51"/>
      <c r="F30" s="51">
        <v>1260</v>
      </c>
      <c r="G30" s="51">
        <f t="shared" si="1"/>
        <v>121.42237640936686</v>
      </c>
      <c r="H30" s="51"/>
    </row>
    <row r="31" spans="1:8" x14ac:dyDescent="0.25">
      <c r="A31" s="10"/>
      <c r="B31" s="22"/>
      <c r="C31" s="11"/>
      <c r="D31" s="34"/>
      <c r="E31" s="51"/>
      <c r="F31" s="51"/>
      <c r="G31" s="51"/>
      <c r="H31" s="51"/>
    </row>
    <row r="32" spans="1:8" ht="38.25" x14ac:dyDescent="0.25">
      <c r="A32" s="10"/>
      <c r="B32" s="10">
        <v>67</v>
      </c>
      <c r="C32" s="14" t="s">
        <v>24</v>
      </c>
      <c r="D32" s="34">
        <v>327347.03000000003</v>
      </c>
      <c r="E32" s="51">
        <v>470343.63</v>
      </c>
      <c r="F32" s="51">
        <v>441634.53</v>
      </c>
      <c r="G32" s="51">
        <f t="shared" si="1"/>
        <v>134.9132539861443</v>
      </c>
      <c r="H32" s="51">
        <f t="shared" si="2"/>
        <v>93.896143549344984</v>
      </c>
    </row>
    <row r="33" spans="1:12" ht="25.5" x14ac:dyDescent="0.25">
      <c r="A33" s="10"/>
      <c r="B33" s="10">
        <v>671</v>
      </c>
      <c r="C33" s="14" t="s">
        <v>218</v>
      </c>
      <c r="D33" s="34">
        <v>327347.03000000003</v>
      </c>
      <c r="E33" s="51"/>
      <c r="F33" s="51">
        <v>441634.53</v>
      </c>
      <c r="G33" s="51">
        <f t="shared" si="1"/>
        <v>134.9132539861443</v>
      </c>
      <c r="H33" s="51"/>
    </row>
    <row r="34" spans="1:12" ht="25.5" x14ac:dyDescent="0.25">
      <c r="A34" s="10"/>
      <c r="B34" s="10">
        <v>6711</v>
      </c>
      <c r="C34" s="14" t="s">
        <v>138</v>
      </c>
      <c r="D34" s="34">
        <v>268209.52</v>
      </c>
      <c r="E34" s="51"/>
      <c r="F34" s="51">
        <v>422349.53</v>
      </c>
      <c r="G34" s="51">
        <f t="shared" si="1"/>
        <v>157.46999957346779</v>
      </c>
      <c r="H34" s="51"/>
    </row>
    <row r="35" spans="1:12" ht="38.25" x14ac:dyDescent="0.25">
      <c r="A35" s="10"/>
      <c r="B35" s="10">
        <v>6712</v>
      </c>
      <c r="C35" s="14" t="s">
        <v>139</v>
      </c>
      <c r="D35" s="34">
        <v>59137.51</v>
      </c>
      <c r="E35" s="51"/>
      <c r="F35" s="51">
        <v>19285</v>
      </c>
      <c r="G35" s="51">
        <f t="shared" si="1"/>
        <v>32.610436252726906</v>
      </c>
      <c r="H35" s="51"/>
    </row>
    <row r="36" spans="1:12" ht="25.5" x14ac:dyDescent="0.25">
      <c r="A36" s="12">
        <v>7</v>
      </c>
      <c r="B36" s="13"/>
      <c r="C36" s="20" t="s">
        <v>8</v>
      </c>
      <c r="D36" s="34"/>
      <c r="E36" s="8"/>
      <c r="F36" s="51"/>
      <c r="G36" s="51"/>
      <c r="H36" s="51"/>
    </row>
    <row r="37" spans="1:12" ht="38.25" x14ac:dyDescent="0.25">
      <c r="A37" s="14"/>
      <c r="B37" s="14">
        <v>72</v>
      </c>
      <c r="C37" s="21" t="s">
        <v>22</v>
      </c>
      <c r="D37" s="34"/>
      <c r="E37" s="8"/>
      <c r="F37" s="51"/>
      <c r="G37" s="51"/>
      <c r="H37" s="51"/>
    </row>
    <row r="40" spans="1:12" ht="15.75" x14ac:dyDescent="0.25">
      <c r="A40" s="257" t="s">
        <v>36</v>
      </c>
      <c r="B40" s="280"/>
      <c r="C40" s="280"/>
      <c r="D40" s="280"/>
      <c r="E40" s="280"/>
      <c r="F40" s="280"/>
      <c r="G40" s="280"/>
      <c r="H40" s="280"/>
    </row>
    <row r="41" spans="1:12" ht="18" x14ac:dyDescent="0.25">
      <c r="A41" s="4"/>
      <c r="B41" s="4"/>
      <c r="C41" s="4"/>
      <c r="D41" s="4"/>
      <c r="E41" s="4"/>
      <c r="F41" s="4"/>
      <c r="G41" s="5"/>
      <c r="H41" s="5"/>
    </row>
    <row r="42" spans="1:12" x14ac:dyDescent="0.25">
      <c r="A42" s="18" t="s">
        <v>5</v>
      </c>
      <c r="B42" s="17" t="s">
        <v>6</v>
      </c>
      <c r="C42" s="17" t="s">
        <v>9</v>
      </c>
      <c r="D42" s="17" t="s">
        <v>243</v>
      </c>
      <c r="E42" s="58" t="s">
        <v>241</v>
      </c>
      <c r="F42" s="18" t="s">
        <v>253</v>
      </c>
      <c r="G42" s="18" t="s">
        <v>264</v>
      </c>
      <c r="H42" s="18" t="s">
        <v>270</v>
      </c>
      <c r="J42" s="210"/>
      <c r="K42" s="211"/>
      <c r="L42" s="211"/>
    </row>
    <row r="43" spans="1:12" x14ac:dyDescent="0.25">
      <c r="A43" s="18"/>
      <c r="B43" s="247"/>
      <c r="C43" s="247">
        <v>1</v>
      </c>
      <c r="D43" s="247">
        <v>2</v>
      </c>
      <c r="E43" s="249">
        <v>3</v>
      </c>
      <c r="F43" s="247">
        <v>4</v>
      </c>
      <c r="G43" s="247" t="s">
        <v>261</v>
      </c>
      <c r="H43" s="247" t="s">
        <v>262</v>
      </c>
      <c r="J43" s="250"/>
      <c r="K43" s="211"/>
      <c r="L43" s="211"/>
    </row>
    <row r="44" spans="1:12" x14ac:dyDescent="0.25">
      <c r="A44" s="30"/>
      <c r="B44" s="31"/>
      <c r="C44" s="29" t="s">
        <v>1</v>
      </c>
      <c r="D44" s="33">
        <v>2041895.69</v>
      </c>
      <c r="E44" s="33">
        <v>2561534.87</v>
      </c>
      <c r="F44" s="33">
        <v>2502013.36</v>
      </c>
      <c r="G44" s="33">
        <f>F44/D44*100</f>
        <v>122.53384794597417</v>
      </c>
      <c r="H44" s="33">
        <f>F44/E44*100</f>
        <v>97.676334189430719</v>
      </c>
      <c r="J44" s="212"/>
      <c r="K44" s="211"/>
      <c r="L44" s="211"/>
    </row>
    <row r="45" spans="1:12" ht="15.75" customHeight="1" x14ac:dyDescent="0.25">
      <c r="A45" s="9">
        <v>3</v>
      </c>
      <c r="B45" s="9"/>
      <c r="C45" s="9" t="s">
        <v>10</v>
      </c>
      <c r="D45" s="34">
        <v>1973632.42</v>
      </c>
      <c r="E45" s="34">
        <v>2524934.7999999998</v>
      </c>
      <c r="F45" s="34">
        <v>2465438.34</v>
      </c>
      <c r="G45" s="33">
        <f t="shared" ref="G45:G104" si="3">F45/D45*100</f>
        <v>124.9188204964732</v>
      </c>
      <c r="H45" s="33">
        <f t="shared" ref="H45:H96" si="4">F45/E45*100</f>
        <v>97.643643709136569</v>
      </c>
      <c r="J45" s="212"/>
      <c r="K45" s="211"/>
      <c r="L45" s="211"/>
    </row>
    <row r="46" spans="1:12" ht="15.75" customHeight="1" x14ac:dyDescent="0.25">
      <c r="A46" s="9"/>
      <c r="B46" s="14">
        <v>31</v>
      </c>
      <c r="C46" s="14" t="s">
        <v>11</v>
      </c>
      <c r="D46" s="34">
        <v>1585778.84</v>
      </c>
      <c r="E46" s="51">
        <v>2065530</v>
      </c>
      <c r="F46" s="51">
        <v>2053333.78</v>
      </c>
      <c r="G46" s="33">
        <f t="shared" si="3"/>
        <v>129.48424636565335</v>
      </c>
      <c r="H46" s="33">
        <f t="shared" si="4"/>
        <v>99.409535567142569</v>
      </c>
      <c r="J46" s="39"/>
    </row>
    <row r="47" spans="1:12" ht="15.75" customHeight="1" x14ac:dyDescent="0.25">
      <c r="A47" s="9"/>
      <c r="B47" s="14">
        <v>311</v>
      </c>
      <c r="C47" s="14" t="s">
        <v>104</v>
      </c>
      <c r="D47" s="34">
        <v>1298751.98</v>
      </c>
      <c r="E47" s="51"/>
      <c r="F47" s="51">
        <v>1693271.19</v>
      </c>
      <c r="G47" s="33">
        <f t="shared" si="3"/>
        <v>130.37679372777549</v>
      </c>
      <c r="H47" s="33"/>
      <c r="J47" s="39"/>
    </row>
    <row r="48" spans="1:12" ht="15.75" customHeight="1" x14ac:dyDescent="0.25">
      <c r="A48" s="9"/>
      <c r="B48" s="14">
        <v>3111</v>
      </c>
      <c r="C48" s="14" t="s">
        <v>140</v>
      </c>
      <c r="D48" s="34">
        <v>1298751.98</v>
      </c>
      <c r="E48" s="51"/>
      <c r="F48" s="51">
        <v>1693271.19</v>
      </c>
      <c r="G48" s="33">
        <f t="shared" si="3"/>
        <v>130.37679372777549</v>
      </c>
      <c r="H48" s="33"/>
      <c r="J48" s="39"/>
    </row>
    <row r="49" spans="1:10" ht="15.75" customHeight="1" x14ac:dyDescent="0.25">
      <c r="A49" s="9"/>
      <c r="B49" s="14">
        <v>312</v>
      </c>
      <c r="C49" s="14" t="s">
        <v>105</v>
      </c>
      <c r="D49" s="34">
        <v>72730.77</v>
      </c>
      <c r="E49" s="51"/>
      <c r="F49" s="51">
        <v>80672.5</v>
      </c>
      <c r="G49" s="33">
        <f t="shared" si="3"/>
        <v>110.91935366558062</v>
      </c>
      <c r="H49" s="33"/>
      <c r="J49" s="39"/>
    </row>
    <row r="50" spans="1:10" ht="15.75" customHeight="1" x14ac:dyDescent="0.25">
      <c r="A50" s="9"/>
      <c r="B50" s="14">
        <v>3121</v>
      </c>
      <c r="C50" s="14" t="s">
        <v>105</v>
      </c>
      <c r="D50" s="34">
        <v>25009.439999999999</v>
      </c>
      <c r="E50" s="51"/>
      <c r="F50" s="51">
        <v>80672.5</v>
      </c>
      <c r="G50" s="33">
        <f t="shared" si="3"/>
        <v>322.56819824834145</v>
      </c>
      <c r="H50" s="33"/>
      <c r="J50" s="39"/>
    </row>
    <row r="51" spans="1:10" ht="15.75" customHeight="1" x14ac:dyDescent="0.25">
      <c r="A51" s="9"/>
      <c r="B51" s="14">
        <v>313</v>
      </c>
      <c r="C51" s="14" t="s">
        <v>129</v>
      </c>
      <c r="D51" s="34">
        <v>214296.09</v>
      </c>
      <c r="E51" s="51"/>
      <c r="F51" s="51">
        <v>279390.09000000003</v>
      </c>
      <c r="G51" s="33">
        <f t="shared" si="3"/>
        <v>130.3757292071918</v>
      </c>
      <c r="H51" s="33"/>
      <c r="J51" s="39"/>
    </row>
    <row r="52" spans="1:10" ht="15.75" customHeight="1" x14ac:dyDescent="0.25">
      <c r="A52" s="9"/>
      <c r="B52" s="14">
        <v>3132</v>
      </c>
      <c r="C52" s="14" t="s">
        <v>141</v>
      </c>
      <c r="D52" s="34">
        <v>214291.33</v>
      </c>
      <c r="E52" s="51"/>
      <c r="F52" s="51">
        <v>279390.09000000003</v>
      </c>
      <c r="G52" s="33">
        <f t="shared" si="3"/>
        <v>130.37862521082866</v>
      </c>
      <c r="H52" s="33"/>
      <c r="J52" s="39"/>
    </row>
    <row r="53" spans="1:10" ht="15.75" customHeight="1" x14ac:dyDescent="0.25">
      <c r="A53" s="9"/>
      <c r="B53" s="14">
        <v>3133</v>
      </c>
      <c r="C53" s="14" t="s">
        <v>142</v>
      </c>
      <c r="D53" s="34">
        <v>4.76</v>
      </c>
      <c r="E53" s="51"/>
      <c r="F53" s="51">
        <v>0</v>
      </c>
      <c r="G53" s="33">
        <f t="shared" si="3"/>
        <v>0</v>
      </c>
      <c r="H53" s="33"/>
      <c r="J53" s="39"/>
    </row>
    <row r="54" spans="1:10" x14ac:dyDescent="0.25">
      <c r="A54" s="10"/>
      <c r="B54" s="10">
        <v>32</v>
      </c>
      <c r="C54" s="10" t="s">
        <v>19</v>
      </c>
      <c r="D54" s="34">
        <v>324827.19</v>
      </c>
      <c r="E54" s="34">
        <v>368977</v>
      </c>
      <c r="F54" s="34">
        <v>338559.61</v>
      </c>
      <c r="G54" s="33">
        <f t="shared" si="3"/>
        <v>104.22760791668948</v>
      </c>
      <c r="H54" s="33">
        <f t="shared" si="4"/>
        <v>91.756291042531103</v>
      </c>
      <c r="J54" s="39"/>
    </row>
    <row r="55" spans="1:10" x14ac:dyDescent="0.25">
      <c r="A55" s="10"/>
      <c r="B55" s="119">
        <v>321</v>
      </c>
      <c r="C55" s="10" t="s">
        <v>143</v>
      </c>
      <c r="D55" s="120">
        <v>30293</v>
      </c>
      <c r="E55" s="51"/>
      <c r="F55" s="51">
        <v>36593.71</v>
      </c>
      <c r="G55" s="33">
        <f t="shared" si="3"/>
        <v>120.79922754431716</v>
      </c>
      <c r="H55" s="33"/>
      <c r="J55" s="39"/>
    </row>
    <row r="56" spans="1:10" x14ac:dyDescent="0.25">
      <c r="A56" s="10"/>
      <c r="B56" s="10">
        <v>3211</v>
      </c>
      <c r="C56" s="10" t="s">
        <v>107</v>
      </c>
      <c r="D56" s="34">
        <v>6152.45</v>
      </c>
      <c r="E56" s="51"/>
      <c r="F56" s="51">
        <v>5858.16</v>
      </c>
      <c r="G56" s="33">
        <f t="shared" si="3"/>
        <v>95.216702289331892</v>
      </c>
      <c r="H56" s="33"/>
      <c r="J56" s="39"/>
    </row>
    <row r="57" spans="1:10" x14ac:dyDescent="0.25">
      <c r="A57" s="10"/>
      <c r="B57" s="10">
        <v>3212</v>
      </c>
      <c r="C57" s="10" t="s">
        <v>144</v>
      </c>
      <c r="D57" s="34">
        <v>23078.78</v>
      </c>
      <c r="E57" s="51"/>
      <c r="F57" s="51">
        <v>29498.05</v>
      </c>
      <c r="G57" s="33">
        <f t="shared" si="3"/>
        <v>127.81459851863922</v>
      </c>
      <c r="H57" s="33"/>
      <c r="J57" s="39"/>
    </row>
    <row r="58" spans="1:10" x14ac:dyDescent="0.25">
      <c r="A58" s="10"/>
      <c r="B58" s="10">
        <v>3213</v>
      </c>
      <c r="C58" s="10" t="s">
        <v>146</v>
      </c>
      <c r="D58" s="34">
        <v>1025.77</v>
      </c>
      <c r="E58" s="51"/>
      <c r="F58" s="51">
        <v>321</v>
      </c>
      <c r="G58" s="33">
        <f t="shared" si="3"/>
        <v>31.293564834222099</v>
      </c>
      <c r="H58" s="33"/>
      <c r="J58" s="39"/>
    </row>
    <row r="59" spans="1:10" x14ac:dyDescent="0.25">
      <c r="A59" s="10"/>
      <c r="B59" s="10">
        <v>3214</v>
      </c>
      <c r="C59" s="10" t="s">
        <v>145</v>
      </c>
      <c r="D59" s="34">
        <v>36</v>
      </c>
      <c r="E59" s="51"/>
      <c r="F59" s="51">
        <v>916.5</v>
      </c>
      <c r="G59" s="33">
        <f t="shared" si="3"/>
        <v>2545.833333333333</v>
      </c>
      <c r="H59" s="33"/>
      <c r="J59" s="39"/>
    </row>
    <row r="60" spans="1:10" x14ac:dyDescent="0.25">
      <c r="A60" s="10"/>
      <c r="B60" s="119">
        <v>322</v>
      </c>
      <c r="C60" s="10" t="s">
        <v>147</v>
      </c>
      <c r="D60" s="120">
        <v>77330.880000000005</v>
      </c>
      <c r="E60" s="34"/>
      <c r="F60" s="166">
        <v>192592.22</v>
      </c>
      <c r="G60" s="33">
        <f t="shared" si="3"/>
        <v>249.04956467584486</v>
      </c>
      <c r="H60" s="33"/>
      <c r="J60" s="39"/>
    </row>
    <row r="61" spans="1:10" x14ac:dyDescent="0.25">
      <c r="A61" s="10"/>
      <c r="B61" s="10">
        <v>3221</v>
      </c>
      <c r="C61" s="10" t="s">
        <v>108</v>
      </c>
      <c r="D61" s="34">
        <v>13954.54</v>
      </c>
      <c r="E61" s="51"/>
      <c r="F61" s="51">
        <v>14622.38</v>
      </c>
      <c r="G61" s="33">
        <f t="shared" si="3"/>
        <v>104.78582597491568</v>
      </c>
      <c r="H61" s="33"/>
      <c r="J61" s="39"/>
    </row>
    <row r="62" spans="1:10" x14ac:dyDescent="0.25">
      <c r="A62" s="10"/>
      <c r="B62" s="10">
        <v>3222</v>
      </c>
      <c r="C62" s="10" t="s">
        <v>148</v>
      </c>
      <c r="D62" s="34">
        <v>12100.73</v>
      </c>
      <c r="E62" s="51"/>
      <c r="F62" s="51">
        <v>131325.26999999999</v>
      </c>
      <c r="G62" s="33">
        <f t="shared" si="3"/>
        <v>1085.2673351111875</v>
      </c>
      <c r="H62" s="33"/>
      <c r="J62" s="39"/>
    </row>
    <row r="63" spans="1:10" x14ac:dyDescent="0.25">
      <c r="A63" s="10"/>
      <c r="B63" s="10">
        <v>3223</v>
      </c>
      <c r="C63" s="10" t="s">
        <v>109</v>
      </c>
      <c r="D63" s="34">
        <v>41929.519999999997</v>
      </c>
      <c r="E63" s="51"/>
      <c r="F63" s="51">
        <v>43701.91</v>
      </c>
      <c r="G63" s="33">
        <f t="shared" si="3"/>
        <v>104.22706961586969</v>
      </c>
      <c r="H63" s="33"/>
      <c r="J63" s="39"/>
    </row>
    <row r="64" spans="1:10" x14ac:dyDescent="0.25">
      <c r="A64" s="10"/>
      <c r="B64" s="10">
        <v>3224</v>
      </c>
      <c r="C64" s="10" t="s">
        <v>149</v>
      </c>
      <c r="D64" s="34">
        <v>497.69</v>
      </c>
      <c r="E64" s="51"/>
      <c r="F64" s="51">
        <v>767.63</v>
      </c>
      <c r="G64" s="33">
        <f t="shared" si="3"/>
        <v>154.23858224999498</v>
      </c>
      <c r="H64" s="33"/>
      <c r="J64" s="39"/>
    </row>
    <row r="65" spans="1:10" x14ac:dyDescent="0.25">
      <c r="A65" s="10"/>
      <c r="B65" s="10">
        <v>3225</v>
      </c>
      <c r="C65" s="10" t="s">
        <v>150</v>
      </c>
      <c r="D65" s="34">
        <v>8590.9</v>
      </c>
      <c r="E65" s="51"/>
      <c r="F65" s="51">
        <v>1174.22</v>
      </c>
      <c r="G65" s="33">
        <f t="shared" si="3"/>
        <v>13.66818377585585</v>
      </c>
      <c r="H65" s="33"/>
      <c r="J65" s="39"/>
    </row>
    <row r="66" spans="1:10" x14ac:dyDescent="0.25">
      <c r="A66" s="10"/>
      <c r="B66" s="10">
        <v>3227</v>
      </c>
      <c r="C66" s="10" t="s">
        <v>151</v>
      </c>
      <c r="D66" s="34">
        <v>257.63</v>
      </c>
      <c r="E66" s="51"/>
      <c r="F66" s="51">
        <v>1000.81</v>
      </c>
      <c r="G66" s="33"/>
      <c r="H66" s="33"/>
      <c r="J66" s="39"/>
    </row>
    <row r="67" spans="1:10" x14ac:dyDescent="0.25">
      <c r="A67" s="10"/>
      <c r="B67" s="213">
        <v>323</v>
      </c>
      <c r="C67" s="10" t="s">
        <v>111</v>
      </c>
      <c r="D67" s="120">
        <v>210904.32000000001</v>
      </c>
      <c r="E67" s="34"/>
      <c r="F67" s="166">
        <v>98621.83</v>
      </c>
      <c r="G67" s="33">
        <f t="shared" si="3"/>
        <v>46.761408206337357</v>
      </c>
      <c r="H67" s="33"/>
      <c r="J67" s="39"/>
    </row>
    <row r="68" spans="1:10" x14ac:dyDescent="0.25">
      <c r="A68" s="10"/>
      <c r="B68" s="10">
        <v>3231</v>
      </c>
      <c r="C68" s="10" t="s">
        <v>152</v>
      </c>
      <c r="D68" s="34">
        <v>2315.13</v>
      </c>
      <c r="E68" s="51"/>
      <c r="F68" s="51">
        <v>3798.67</v>
      </c>
      <c r="G68" s="33">
        <f t="shared" si="3"/>
        <v>164.08020283958135</v>
      </c>
      <c r="H68" s="33"/>
      <c r="J68" s="39"/>
    </row>
    <row r="69" spans="1:10" x14ac:dyDescent="0.25">
      <c r="A69" s="10"/>
      <c r="B69" s="10">
        <v>3232</v>
      </c>
      <c r="C69" s="10" t="s">
        <v>153</v>
      </c>
      <c r="D69" s="34">
        <v>3079.83</v>
      </c>
      <c r="E69" s="51"/>
      <c r="F69" s="51">
        <v>13766.73</v>
      </c>
      <c r="G69" s="33">
        <f t="shared" si="3"/>
        <v>446.99642512736091</v>
      </c>
      <c r="H69" s="33"/>
      <c r="J69" s="39"/>
    </row>
    <row r="70" spans="1:10" x14ac:dyDescent="0.25">
      <c r="A70" s="10"/>
      <c r="B70" s="10">
        <v>3233</v>
      </c>
      <c r="C70" s="10" t="s">
        <v>154</v>
      </c>
      <c r="D70" s="34">
        <v>746.55</v>
      </c>
      <c r="E70" s="51"/>
      <c r="F70" s="51">
        <v>1427.7</v>
      </c>
      <c r="G70" s="33">
        <f t="shared" si="3"/>
        <v>191.23970263210771</v>
      </c>
      <c r="H70" s="33"/>
      <c r="J70" s="39"/>
    </row>
    <row r="71" spans="1:10" x14ac:dyDescent="0.25">
      <c r="A71" s="10"/>
      <c r="B71" s="10">
        <v>3234</v>
      </c>
      <c r="C71" s="10" t="s">
        <v>113</v>
      </c>
      <c r="D71" s="34">
        <v>9123.34</v>
      </c>
      <c r="E71" s="51"/>
      <c r="F71" s="51">
        <v>8325.89</v>
      </c>
      <c r="G71" s="33">
        <f t="shared" si="3"/>
        <v>91.259231816418108</v>
      </c>
      <c r="H71" s="33"/>
      <c r="J71" s="39"/>
    </row>
    <row r="72" spans="1:10" x14ac:dyDescent="0.25">
      <c r="A72" s="10"/>
      <c r="B72" s="10">
        <v>3236</v>
      </c>
      <c r="C72" s="10" t="s">
        <v>114</v>
      </c>
      <c r="D72" s="34">
        <v>4640.49</v>
      </c>
      <c r="E72" s="51"/>
      <c r="F72" s="51">
        <v>7274.9</v>
      </c>
      <c r="G72" s="33">
        <f t="shared" si="3"/>
        <v>156.77008246973918</v>
      </c>
      <c r="H72" s="33"/>
      <c r="J72" s="39"/>
    </row>
    <row r="73" spans="1:10" x14ac:dyDescent="0.25">
      <c r="A73" s="10"/>
      <c r="B73" s="10">
        <v>3237</v>
      </c>
      <c r="C73" s="10" t="s">
        <v>155</v>
      </c>
      <c r="D73" s="34">
        <v>7974.34</v>
      </c>
      <c r="E73" s="51"/>
      <c r="F73" s="51">
        <v>4933.76</v>
      </c>
      <c r="G73" s="33">
        <f t="shared" si="3"/>
        <v>61.870449466664326</v>
      </c>
      <c r="H73" s="33"/>
      <c r="J73" s="39"/>
    </row>
    <row r="74" spans="1:10" x14ac:dyDescent="0.25">
      <c r="A74" s="10"/>
      <c r="B74" s="10">
        <v>3238</v>
      </c>
      <c r="C74" s="10" t="s">
        <v>116</v>
      </c>
      <c r="D74" s="34">
        <v>2056.3000000000002</v>
      </c>
      <c r="E74" s="51"/>
      <c r="F74" s="51">
        <v>2748.62</v>
      </c>
      <c r="G74" s="33">
        <f t="shared" si="3"/>
        <v>133.66823907017456</v>
      </c>
      <c r="H74" s="33"/>
      <c r="J74" s="39"/>
    </row>
    <row r="75" spans="1:10" x14ac:dyDescent="0.25">
      <c r="A75" s="10"/>
      <c r="B75" s="10">
        <v>3239</v>
      </c>
      <c r="C75" s="10" t="s">
        <v>117</v>
      </c>
      <c r="D75" s="34">
        <v>180968.34</v>
      </c>
      <c r="E75" s="51"/>
      <c r="F75" s="51">
        <v>56345.56</v>
      </c>
      <c r="G75" s="33">
        <f t="shared" si="3"/>
        <v>31.135589794325348</v>
      </c>
      <c r="H75" s="33"/>
      <c r="J75" s="39"/>
    </row>
    <row r="76" spans="1:10" x14ac:dyDescent="0.25">
      <c r="A76" s="10"/>
      <c r="B76" s="213">
        <v>329</v>
      </c>
      <c r="C76" s="10" t="s">
        <v>118</v>
      </c>
      <c r="D76" s="120">
        <v>6298.99</v>
      </c>
      <c r="E76" s="34"/>
      <c r="F76" s="166">
        <v>10751.85</v>
      </c>
      <c r="G76" s="33">
        <f t="shared" si="3"/>
        <v>170.6916505662019</v>
      </c>
      <c r="H76" s="33"/>
      <c r="J76" s="39"/>
    </row>
    <row r="77" spans="1:10" x14ac:dyDescent="0.25">
      <c r="A77" s="10"/>
      <c r="B77" s="10">
        <v>3291</v>
      </c>
      <c r="C77" s="10" t="s">
        <v>156</v>
      </c>
      <c r="D77" s="34">
        <v>172.01</v>
      </c>
      <c r="E77" s="51"/>
      <c r="F77" s="51">
        <v>825.62</v>
      </c>
      <c r="G77" s="33"/>
      <c r="H77" s="33"/>
      <c r="J77" s="39"/>
    </row>
    <row r="78" spans="1:10" x14ac:dyDescent="0.25">
      <c r="A78" s="10"/>
      <c r="B78" s="10">
        <v>3292</v>
      </c>
      <c r="C78" s="10" t="s">
        <v>119</v>
      </c>
      <c r="D78" s="34">
        <v>1004.72</v>
      </c>
      <c r="E78" s="51"/>
      <c r="F78" s="51">
        <v>1004.72</v>
      </c>
      <c r="G78" s="33">
        <f t="shared" si="3"/>
        <v>100</v>
      </c>
      <c r="H78" s="33"/>
      <c r="J78" s="39"/>
    </row>
    <row r="79" spans="1:10" x14ac:dyDescent="0.25">
      <c r="A79" s="10"/>
      <c r="B79" s="10">
        <v>3293</v>
      </c>
      <c r="C79" s="10" t="s">
        <v>120</v>
      </c>
      <c r="D79" s="34">
        <v>192.93</v>
      </c>
      <c r="E79" s="51"/>
      <c r="F79" s="51">
        <v>2622.09</v>
      </c>
      <c r="G79" s="33">
        <f t="shared" si="3"/>
        <v>1359.0887886798321</v>
      </c>
      <c r="H79" s="33"/>
      <c r="J79" s="39"/>
    </row>
    <row r="80" spans="1:10" x14ac:dyDescent="0.25">
      <c r="A80" s="10"/>
      <c r="B80" s="10">
        <v>3294</v>
      </c>
      <c r="C80" s="10" t="s">
        <v>121</v>
      </c>
      <c r="D80" s="34">
        <v>163.09</v>
      </c>
      <c r="E80" s="51"/>
      <c r="F80" s="51">
        <v>163.09</v>
      </c>
      <c r="G80" s="33">
        <f t="shared" si="3"/>
        <v>100</v>
      </c>
      <c r="H80" s="33"/>
      <c r="J80" s="39"/>
    </row>
    <row r="81" spans="1:10" x14ac:dyDescent="0.25">
      <c r="A81" s="10"/>
      <c r="B81" s="10">
        <v>3295</v>
      </c>
      <c r="C81" s="10" t="s">
        <v>122</v>
      </c>
      <c r="D81" s="34">
        <v>345.29</v>
      </c>
      <c r="E81" s="51"/>
      <c r="F81" s="51"/>
      <c r="G81" s="33">
        <f t="shared" si="3"/>
        <v>0</v>
      </c>
      <c r="H81" s="33"/>
      <c r="J81" s="39"/>
    </row>
    <row r="82" spans="1:10" x14ac:dyDescent="0.25">
      <c r="A82" s="10"/>
      <c r="B82" s="10">
        <v>3296</v>
      </c>
      <c r="C82" s="10" t="s">
        <v>157</v>
      </c>
      <c r="D82" s="34">
        <v>345.29</v>
      </c>
      <c r="E82" s="51"/>
      <c r="F82" s="51"/>
      <c r="G82" s="33">
        <f t="shared" si="3"/>
        <v>0</v>
      </c>
      <c r="H82" s="33"/>
      <c r="J82" s="39"/>
    </row>
    <row r="83" spans="1:10" x14ac:dyDescent="0.25">
      <c r="A83" s="10"/>
      <c r="B83" s="10">
        <v>3299</v>
      </c>
      <c r="C83" s="10" t="s">
        <v>118</v>
      </c>
      <c r="D83" s="34">
        <v>4420.9799999999996</v>
      </c>
      <c r="E83" s="51"/>
      <c r="F83" s="51">
        <v>6136.36</v>
      </c>
      <c r="G83" s="33">
        <f t="shared" si="3"/>
        <v>138.80089934810835</v>
      </c>
      <c r="H83" s="33"/>
      <c r="J83" s="39"/>
    </row>
    <row r="84" spans="1:10" x14ac:dyDescent="0.25">
      <c r="A84" s="10"/>
      <c r="B84" s="213">
        <v>34</v>
      </c>
      <c r="C84" s="10" t="s">
        <v>57</v>
      </c>
      <c r="D84" s="120">
        <v>730.11</v>
      </c>
      <c r="E84" s="51">
        <v>160</v>
      </c>
      <c r="F84" s="165">
        <v>41.29</v>
      </c>
      <c r="G84" s="33">
        <f t="shared" si="3"/>
        <v>5.655312213228143</v>
      </c>
      <c r="H84" s="33">
        <f t="shared" si="4"/>
        <v>25.806249999999999</v>
      </c>
      <c r="J84" s="39"/>
    </row>
    <row r="85" spans="1:10" x14ac:dyDescent="0.25">
      <c r="A85" s="10"/>
      <c r="B85" s="10">
        <v>343</v>
      </c>
      <c r="C85" s="10" t="s">
        <v>158</v>
      </c>
      <c r="D85" s="34">
        <v>218.71</v>
      </c>
      <c r="E85" s="51"/>
      <c r="F85" s="51"/>
      <c r="G85" s="33">
        <f t="shared" si="3"/>
        <v>0</v>
      </c>
      <c r="H85" s="33"/>
      <c r="J85" s="39"/>
    </row>
    <row r="86" spans="1:10" x14ac:dyDescent="0.25">
      <c r="A86" s="10"/>
      <c r="B86" s="10">
        <v>3431</v>
      </c>
      <c r="C86" s="10" t="s">
        <v>159</v>
      </c>
      <c r="D86" s="34">
        <v>536.76</v>
      </c>
      <c r="E86" s="51"/>
      <c r="F86" s="51"/>
      <c r="G86" s="33">
        <f t="shared" si="3"/>
        <v>0</v>
      </c>
      <c r="H86" s="33"/>
      <c r="J86" s="39"/>
    </row>
    <row r="87" spans="1:10" x14ac:dyDescent="0.25">
      <c r="A87" s="10"/>
      <c r="B87" s="10">
        <v>3433</v>
      </c>
      <c r="C87" s="10" t="s">
        <v>123</v>
      </c>
      <c r="D87" s="34">
        <v>193.35</v>
      </c>
      <c r="E87" s="51"/>
      <c r="F87" s="51">
        <v>41.29</v>
      </c>
      <c r="G87" s="33">
        <f t="shared" si="3"/>
        <v>21.355055598655291</v>
      </c>
      <c r="H87" s="33"/>
      <c r="J87" s="39"/>
    </row>
    <row r="88" spans="1:10" x14ac:dyDescent="0.25">
      <c r="A88" s="10"/>
      <c r="B88" s="213">
        <v>37</v>
      </c>
      <c r="C88" s="10" t="s">
        <v>58</v>
      </c>
      <c r="D88" s="120">
        <v>60930.3</v>
      </c>
      <c r="E88" s="51">
        <v>72560</v>
      </c>
      <c r="F88" s="165">
        <v>72137.679999999993</v>
      </c>
      <c r="G88" s="33">
        <f t="shared" si="3"/>
        <v>118.39377124353562</v>
      </c>
      <c r="H88" s="33">
        <f t="shared" si="4"/>
        <v>99.417971334068341</v>
      </c>
      <c r="J88" s="39"/>
    </row>
    <row r="89" spans="1:10" x14ac:dyDescent="0.25">
      <c r="A89" s="10"/>
      <c r="B89" s="10">
        <v>372</v>
      </c>
      <c r="C89" s="10" t="s">
        <v>160</v>
      </c>
      <c r="D89" s="34"/>
      <c r="E89" s="51"/>
      <c r="F89" s="51"/>
      <c r="G89" s="33"/>
      <c r="H89" s="33"/>
      <c r="J89" s="39"/>
    </row>
    <row r="90" spans="1:10" x14ac:dyDescent="0.25">
      <c r="A90" s="10"/>
      <c r="B90" s="10">
        <v>3721</v>
      </c>
      <c r="C90" s="10" t="s">
        <v>161</v>
      </c>
      <c r="D90" s="34">
        <v>2459.6</v>
      </c>
      <c r="E90" s="51"/>
      <c r="F90" s="51">
        <v>1087.33</v>
      </c>
      <c r="G90" s="33">
        <f t="shared" si="3"/>
        <v>44.207594730850545</v>
      </c>
      <c r="H90" s="33"/>
      <c r="J90" s="39"/>
    </row>
    <row r="91" spans="1:10" x14ac:dyDescent="0.25">
      <c r="A91" s="10"/>
      <c r="B91" s="10">
        <v>3722</v>
      </c>
      <c r="C91" s="10" t="s">
        <v>91</v>
      </c>
      <c r="D91" s="34">
        <v>58470.7</v>
      </c>
      <c r="E91" s="51"/>
      <c r="F91" s="51">
        <v>71050.350000000006</v>
      </c>
      <c r="G91" s="33">
        <f t="shared" si="3"/>
        <v>121.5144508275085</v>
      </c>
      <c r="H91" s="33"/>
      <c r="J91" s="39"/>
    </row>
    <row r="92" spans="1:10" x14ac:dyDescent="0.25">
      <c r="A92" s="10"/>
      <c r="B92" s="213">
        <v>38</v>
      </c>
      <c r="C92" s="10" t="s">
        <v>162</v>
      </c>
      <c r="D92" s="34">
        <v>1365.98</v>
      </c>
      <c r="E92" s="51">
        <v>1365.98</v>
      </c>
      <c r="F92" s="51">
        <v>1365.98</v>
      </c>
      <c r="G92" s="33">
        <f t="shared" si="3"/>
        <v>100</v>
      </c>
      <c r="H92" s="33"/>
      <c r="J92" s="39"/>
    </row>
    <row r="93" spans="1:10" x14ac:dyDescent="0.25">
      <c r="A93" s="10"/>
      <c r="B93" s="10">
        <v>381</v>
      </c>
      <c r="C93" s="10" t="s">
        <v>137</v>
      </c>
      <c r="D93" s="34">
        <v>1365.98</v>
      </c>
      <c r="E93" s="51"/>
      <c r="F93" s="51">
        <v>1365.98</v>
      </c>
      <c r="G93" s="33"/>
      <c r="H93" s="33"/>
      <c r="J93" s="39"/>
    </row>
    <row r="94" spans="1:10" x14ac:dyDescent="0.25">
      <c r="A94" s="10"/>
      <c r="B94" s="10">
        <v>3812</v>
      </c>
      <c r="C94" s="10" t="s">
        <v>163</v>
      </c>
      <c r="D94" s="34">
        <v>1365.98</v>
      </c>
      <c r="E94" s="51"/>
      <c r="F94" s="51">
        <v>1365.98</v>
      </c>
      <c r="G94" s="33"/>
      <c r="H94" s="33"/>
      <c r="J94" s="39"/>
    </row>
    <row r="95" spans="1:10" ht="25.5" x14ac:dyDescent="0.25">
      <c r="A95" s="12">
        <v>4</v>
      </c>
      <c r="B95" s="13"/>
      <c r="C95" s="20" t="s">
        <v>12</v>
      </c>
      <c r="D95" s="34">
        <v>68263.27</v>
      </c>
      <c r="E95" s="51">
        <v>36600</v>
      </c>
      <c r="F95" s="51">
        <v>36575.019999999997</v>
      </c>
      <c r="G95" s="33">
        <f t="shared" si="3"/>
        <v>53.579355339994692</v>
      </c>
      <c r="H95" s="33">
        <f t="shared" si="4"/>
        <v>99.931748633879764</v>
      </c>
      <c r="J95" s="39"/>
    </row>
    <row r="96" spans="1:10" ht="25.5" x14ac:dyDescent="0.25">
      <c r="A96" s="12"/>
      <c r="B96" s="13">
        <v>42</v>
      </c>
      <c r="C96" s="20" t="s">
        <v>59</v>
      </c>
      <c r="D96" s="34">
        <v>51069.42</v>
      </c>
      <c r="E96" s="51">
        <v>36600</v>
      </c>
      <c r="F96" s="51">
        <v>36575.019999999997</v>
      </c>
      <c r="G96" s="33">
        <f t="shared" si="3"/>
        <v>71.618240426462648</v>
      </c>
      <c r="H96" s="33">
        <f t="shared" si="4"/>
        <v>99.931748633879764</v>
      </c>
    </row>
    <row r="97" spans="1:8" x14ac:dyDescent="0.25">
      <c r="A97" s="12"/>
      <c r="B97" s="13">
        <v>422</v>
      </c>
      <c r="C97" s="20" t="s">
        <v>125</v>
      </c>
      <c r="D97" s="34">
        <v>48033.86</v>
      </c>
      <c r="E97" s="51"/>
      <c r="F97" s="51"/>
      <c r="G97" s="33"/>
      <c r="H97" s="33"/>
    </row>
    <row r="98" spans="1:8" ht="25.5" x14ac:dyDescent="0.25">
      <c r="A98" s="12"/>
      <c r="B98" s="13">
        <v>4221</v>
      </c>
      <c r="C98" s="20" t="s">
        <v>164</v>
      </c>
      <c r="D98" s="34">
        <v>13475.62</v>
      </c>
      <c r="E98" s="51"/>
      <c r="F98" s="51">
        <v>29535</v>
      </c>
      <c r="G98" s="33">
        <f t="shared" si="3"/>
        <v>219.17358904451149</v>
      </c>
      <c r="H98" s="33"/>
    </row>
    <row r="99" spans="1:8" x14ac:dyDescent="0.25">
      <c r="A99" s="12"/>
      <c r="B99" s="13">
        <v>4222</v>
      </c>
      <c r="C99" s="20" t="s">
        <v>165</v>
      </c>
      <c r="D99" s="34">
        <v>400.27</v>
      </c>
      <c r="E99" s="51"/>
      <c r="F99" s="51"/>
      <c r="G99" s="33"/>
      <c r="H99" s="33"/>
    </row>
    <row r="100" spans="1:8" x14ac:dyDescent="0.25">
      <c r="A100" s="12"/>
      <c r="B100" s="13">
        <v>4223</v>
      </c>
      <c r="C100" s="20" t="s">
        <v>271</v>
      </c>
      <c r="D100" s="34">
        <v>3244.99</v>
      </c>
      <c r="E100" s="51"/>
      <c r="F100" s="51">
        <v>4305</v>
      </c>
      <c r="G100" s="33">
        <f t="shared" si="3"/>
        <v>132.66604827749856</v>
      </c>
      <c r="H100" s="33"/>
    </row>
    <row r="101" spans="1:8" x14ac:dyDescent="0.25">
      <c r="A101" s="12"/>
      <c r="B101" s="13">
        <v>4226</v>
      </c>
      <c r="C101" s="20" t="s">
        <v>272</v>
      </c>
      <c r="D101" s="34">
        <v>1164.6400000000001</v>
      </c>
      <c r="E101" s="51"/>
      <c r="F101" s="51"/>
      <c r="G101" s="33">
        <f t="shared" si="3"/>
        <v>0</v>
      </c>
      <c r="H101" s="33"/>
    </row>
    <row r="102" spans="1:8" x14ac:dyDescent="0.25">
      <c r="A102" s="12"/>
      <c r="B102" s="13">
        <v>4227</v>
      </c>
      <c r="C102" s="20" t="s">
        <v>167</v>
      </c>
      <c r="D102" s="34">
        <v>30912.98</v>
      </c>
      <c r="E102" s="51"/>
      <c r="F102" s="51">
        <v>1630.02</v>
      </c>
      <c r="G102" s="33"/>
      <c r="H102" s="33"/>
    </row>
    <row r="103" spans="1:8" x14ac:dyDescent="0.25">
      <c r="A103" s="12"/>
      <c r="B103" s="13">
        <v>424</v>
      </c>
      <c r="C103" s="20" t="s">
        <v>213</v>
      </c>
      <c r="D103" s="34">
        <v>3035.66</v>
      </c>
      <c r="E103" s="51"/>
      <c r="F103" s="51">
        <v>1105</v>
      </c>
      <c r="G103" s="33">
        <f t="shared" si="3"/>
        <v>36.40065092928721</v>
      </c>
      <c r="H103" s="33"/>
    </row>
    <row r="104" spans="1:8" x14ac:dyDescent="0.25">
      <c r="A104" s="12"/>
      <c r="B104" s="13">
        <v>4241</v>
      </c>
      <c r="C104" s="20" t="s">
        <v>255</v>
      </c>
      <c r="D104" s="34">
        <v>3035.66</v>
      </c>
      <c r="E104" s="51"/>
      <c r="F104" s="51">
        <v>1105</v>
      </c>
      <c r="G104" s="33">
        <f t="shared" si="3"/>
        <v>36.40065092928721</v>
      </c>
      <c r="H104" s="33"/>
    </row>
    <row r="105" spans="1:8" x14ac:dyDescent="0.25">
      <c r="A105" s="14"/>
      <c r="B105" s="14">
        <v>45</v>
      </c>
      <c r="C105" s="21" t="s">
        <v>60</v>
      </c>
      <c r="D105" s="34">
        <v>17193.75</v>
      </c>
      <c r="E105" s="51">
        <v>0</v>
      </c>
      <c r="F105" s="51">
        <v>0</v>
      </c>
      <c r="G105" s="33"/>
      <c r="H105" s="33"/>
    </row>
  </sheetData>
  <mergeCells count="6">
    <mergeCell ref="A40:H40"/>
    <mergeCell ref="A1:H1"/>
    <mergeCell ref="A3:H3"/>
    <mergeCell ref="A5:H5"/>
    <mergeCell ref="A7:H7"/>
    <mergeCell ref="A10:C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0"/>
  <sheetViews>
    <sheetView workbookViewId="0">
      <selection activeCell="D38" sqref="D38"/>
    </sheetView>
  </sheetViews>
  <sheetFormatPr defaultRowHeight="15" x14ac:dyDescent="0.25"/>
  <cols>
    <col min="1" max="6" width="25.28515625" customWidth="1"/>
    <col min="8" max="8" width="10.140625" bestFit="1" customWidth="1"/>
    <col min="9" max="9" width="11.85546875" bestFit="1" customWidth="1"/>
    <col min="10" max="10" width="9.28515625" bestFit="1" customWidth="1"/>
    <col min="14" max="14" width="11.7109375" bestFit="1" customWidth="1"/>
  </cols>
  <sheetData>
    <row r="1" spans="1:8" ht="42" customHeight="1" x14ac:dyDescent="0.25">
      <c r="A1" s="257" t="s">
        <v>278</v>
      </c>
      <c r="B1" s="257"/>
      <c r="C1" s="257"/>
      <c r="D1" s="257"/>
      <c r="E1" s="257"/>
      <c r="F1" s="257"/>
    </row>
    <row r="2" spans="1:8" ht="18" customHeight="1" x14ac:dyDescent="0.25">
      <c r="A2" s="19"/>
      <c r="B2" s="19"/>
      <c r="C2" s="19"/>
      <c r="D2" s="19"/>
      <c r="E2" s="19"/>
      <c r="F2" s="19"/>
    </row>
    <row r="3" spans="1:8" ht="15.75" customHeight="1" x14ac:dyDescent="0.25">
      <c r="A3" s="257" t="s">
        <v>16</v>
      </c>
      <c r="B3" s="257"/>
      <c r="C3" s="257"/>
      <c r="D3" s="257"/>
      <c r="E3" s="257"/>
      <c r="F3" s="257"/>
    </row>
    <row r="4" spans="1:8" ht="18" x14ac:dyDescent="0.25">
      <c r="B4" s="19"/>
      <c r="C4" s="19"/>
      <c r="D4" s="19"/>
      <c r="E4" s="5"/>
      <c r="F4" s="5"/>
    </row>
    <row r="5" spans="1:8" ht="18" customHeight="1" x14ac:dyDescent="0.25">
      <c r="A5" s="257" t="s">
        <v>4</v>
      </c>
      <c r="B5" s="257"/>
      <c r="C5" s="257"/>
      <c r="D5" s="257"/>
      <c r="E5" s="257"/>
      <c r="F5" s="257"/>
    </row>
    <row r="6" spans="1:8" ht="18" x14ac:dyDescent="0.25">
      <c r="A6" s="19"/>
      <c r="B6" s="19"/>
      <c r="C6" s="19"/>
      <c r="D6" s="19"/>
      <c r="E6" s="5"/>
      <c r="F6" s="5"/>
    </row>
    <row r="7" spans="1:8" ht="15.75" customHeight="1" x14ac:dyDescent="0.25">
      <c r="A7" s="257" t="s">
        <v>37</v>
      </c>
      <c r="B7" s="257"/>
      <c r="C7" s="257"/>
      <c r="D7" s="257"/>
      <c r="E7" s="257"/>
      <c r="F7" s="257"/>
    </row>
    <row r="8" spans="1:8" ht="18" x14ac:dyDescent="0.25">
      <c r="A8" s="19"/>
      <c r="B8" s="19"/>
      <c r="C8" s="19"/>
      <c r="D8" s="19"/>
      <c r="E8" s="5"/>
      <c r="F8" s="5"/>
    </row>
    <row r="9" spans="1:8" x14ac:dyDescent="0.25">
      <c r="A9" s="18" t="s">
        <v>39</v>
      </c>
      <c r="B9" s="17" t="s">
        <v>243</v>
      </c>
      <c r="C9" s="18" t="s">
        <v>241</v>
      </c>
      <c r="D9" s="18" t="s">
        <v>256</v>
      </c>
      <c r="E9" s="18" t="s">
        <v>234</v>
      </c>
      <c r="F9" s="18" t="s">
        <v>234</v>
      </c>
      <c r="H9" s="77"/>
    </row>
    <row r="10" spans="1:8" x14ac:dyDescent="0.25">
      <c r="A10" s="18">
        <v>1</v>
      </c>
      <c r="B10" s="17">
        <v>2</v>
      </c>
      <c r="C10" s="18">
        <v>3</v>
      </c>
      <c r="D10" s="18">
        <v>4</v>
      </c>
      <c r="E10" s="18" t="s">
        <v>261</v>
      </c>
      <c r="F10" s="18" t="s">
        <v>262</v>
      </c>
      <c r="H10" s="226"/>
    </row>
    <row r="11" spans="1:8" x14ac:dyDescent="0.25">
      <c r="A11" s="32" t="s">
        <v>0</v>
      </c>
      <c r="B11" s="52">
        <f>SUM(B13,B15,B16,B18,B20,B21,B22)</f>
        <v>2026917.83</v>
      </c>
      <c r="C11" s="52">
        <v>2545092.7799999998</v>
      </c>
      <c r="D11" s="52">
        <v>2516383.6800000002</v>
      </c>
      <c r="E11" s="52">
        <f>D11/B11*100</f>
        <v>124.14828281420762</v>
      </c>
      <c r="F11" s="52">
        <f>D11/C11*100</f>
        <v>98.871982183690776</v>
      </c>
    </row>
    <row r="12" spans="1:8" x14ac:dyDescent="0.25">
      <c r="A12" s="20" t="s">
        <v>43</v>
      </c>
      <c r="B12" s="52"/>
      <c r="C12" s="52"/>
      <c r="D12" s="52"/>
      <c r="E12" s="52"/>
      <c r="F12" s="52"/>
    </row>
    <row r="13" spans="1:8" x14ac:dyDescent="0.25">
      <c r="A13" s="11" t="s">
        <v>44</v>
      </c>
      <c r="B13" s="51">
        <v>327347.03000000003</v>
      </c>
      <c r="C13" s="51">
        <v>470343</v>
      </c>
      <c r="D13" s="51">
        <v>441634.53</v>
      </c>
      <c r="E13" s="52">
        <f t="shared" ref="E13:E22" si="0">D13/B13*100</f>
        <v>134.9132539861443</v>
      </c>
      <c r="F13" s="52">
        <f t="shared" ref="F13:F22" si="1">D13/C13*100</f>
        <v>93.89626931834853</v>
      </c>
    </row>
    <row r="14" spans="1:8" x14ac:dyDescent="0.25">
      <c r="A14" s="35" t="s">
        <v>61</v>
      </c>
      <c r="B14" s="51"/>
      <c r="C14" s="51">
        <v>10578.04</v>
      </c>
      <c r="D14" s="51">
        <v>10578.04</v>
      </c>
      <c r="E14" s="52"/>
      <c r="F14" s="52"/>
    </row>
    <row r="15" spans="1:8" x14ac:dyDescent="0.25">
      <c r="A15" s="10" t="s">
        <v>62</v>
      </c>
      <c r="B15" s="51">
        <v>110.65</v>
      </c>
      <c r="C15" s="51">
        <v>3215.87</v>
      </c>
      <c r="D15" s="51">
        <v>3215.87</v>
      </c>
      <c r="E15" s="52">
        <f t="shared" si="0"/>
        <v>2906.3443289652055</v>
      </c>
      <c r="F15" s="52">
        <f t="shared" si="1"/>
        <v>100</v>
      </c>
    </row>
    <row r="16" spans="1:8" x14ac:dyDescent="0.25">
      <c r="A16" s="10" t="s">
        <v>63</v>
      </c>
      <c r="B16" s="51">
        <v>6144.28</v>
      </c>
      <c r="C16" s="51">
        <v>7362.17</v>
      </c>
      <c r="D16" s="51">
        <v>7362.17</v>
      </c>
      <c r="E16" s="52">
        <f t="shared" si="0"/>
        <v>119.82152506070688</v>
      </c>
      <c r="F16" s="52">
        <f t="shared" si="1"/>
        <v>100</v>
      </c>
    </row>
    <row r="17" spans="1:14" ht="25.5" x14ac:dyDescent="0.25">
      <c r="A17" s="9" t="s">
        <v>41</v>
      </c>
      <c r="B17" s="51">
        <v>38448.879999999997</v>
      </c>
      <c r="C17" s="51"/>
      <c r="D17" s="51"/>
      <c r="E17" s="52"/>
      <c r="F17" s="52"/>
    </row>
    <row r="18" spans="1:14" ht="25.5" x14ac:dyDescent="0.25">
      <c r="A18" s="16" t="s">
        <v>42</v>
      </c>
      <c r="B18" s="51">
        <v>38448.879999999997</v>
      </c>
      <c r="C18" s="51">
        <v>54751.42</v>
      </c>
      <c r="D18" s="51">
        <v>54751.42</v>
      </c>
      <c r="E18" s="52">
        <f t="shared" si="0"/>
        <v>142.40055887193594</v>
      </c>
      <c r="F18" s="52">
        <f t="shared" si="1"/>
        <v>100</v>
      </c>
    </row>
    <row r="19" spans="1:14" x14ac:dyDescent="0.25">
      <c r="A19" s="32" t="s">
        <v>40</v>
      </c>
      <c r="B19" s="38">
        <f t="shared" ref="B19" si="2">SUM(B20,B21)</f>
        <v>1653829.29</v>
      </c>
      <c r="C19" s="38">
        <v>2008159.69</v>
      </c>
      <c r="D19" s="38">
        <v>2008159.69</v>
      </c>
      <c r="E19" s="52">
        <f t="shared" si="0"/>
        <v>121.42484730089645</v>
      </c>
      <c r="F19" s="52">
        <f t="shared" si="1"/>
        <v>100</v>
      </c>
    </row>
    <row r="20" spans="1:14" x14ac:dyDescent="0.25">
      <c r="A20" s="37" t="s">
        <v>131</v>
      </c>
      <c r="B20" s="51">
        <v>1550648.29</v>
      </c>
      <c r="C20" s="51">
        <v>1936098.3</v>
      </c>
      <c r="D20" s="51">
        <v>1936098.3</v>
      </c>
      <c r="E20" s="52">
        <f t="shared" si="0"/>
        <v>124.85734595560673</v>
      </c>
      <c r="F20" s="52">
        <f t="shared" si="1"/>
        <v>100</v>
      </c>
      <c r="G20" s="284"/>
      <c r="H20" s="71"/>
      <c r="I20" s="71"/>
      <c r="J20" s="71"/>
      <c r="K20" s="71"/>
      <c r="L20" s="71"/>
      <c r="M20" s="71"/>
      <c r="N20" s="71"/>
    </row>
    <row r="21" spans="1:14" ht="24" customHeight="1" x14ac:dyDescent="0.25">
      <c r="A21" s="36" t="s">
        <v>64</v>
      </c>
      <c r="B21" s="51">
        <v>103181</v>
      </c>
      <c r="C21" s="51">
        <v>72061.320000000007</v>
      </c>
      <c r="D21" s="51">
        <v>72061.320000000007</v>
      </c>
      <c r="E21" s="52">
        <f t="shared" si="0"/>
        <v>69.839718552834356</v>
      </c>
      <c r="F21" s="52">
        <f t="shared" si="1"/>
        <v>100</v>
      </c>
      <c r="G21" s="284"/>
      <c r="H21" s="71"/>
      <c r="I21" s="71"/>
      <c r="J21" s="71"/>
      <c r="K21" s="71"/>
      <c r="L21" s="71"/>
      <c r="M21" s="71"/>
      <c r="N21" s="71"/>
    </row>
    <row r="22" spans="1:14" x14ac:dyDescent="0.25">
      <c r="A22" s="10" t="s">
        <v>65</v>
      </c>
      <c r="B22" s="51">
        <v>1037.7</v>
      </c>
      <c r="C22" s="51">
        <v>1260</v>
      </c>
      <c r="D22" s="51">
        <v>1260</v>
      </c>
      <c r="E22" s="52">
        <f t="shared" si="0"/>
        <v>121.42237640936686</v>
      </c>
      <c r="F22" s="52">
        <f t="shared" si="1"/>
        <v>100</v>
      </c>
      <c r="G22" s="71"/>
      <c r="H22" s="73"/>
      <c r="I22" s="73"/>
      <c r="J22" s="73"/>
      <c r="K22" s="71"/>
      <c r="L22" s="71"/>
      <c r="M22" s="73"/>
      <c r="N22" s="73"/>
    </row>
    <row r="23" spans="1:14" x14ac:dyDescent="0.25">
      <c r="G23" s="71"/>
      <c r="H23" s="73"/>
      <c r="I23" s="73"/>
      <c r="J23" s="73"/>
      <c r="K23" s="73"/>
      <c r="L23" s="73"/>
      <c r="M23" s="73"/>
      <c r="N23" s="73"/>
    </row>
    <row r="24" spans="1:14" ht="15.75" customHeight="1" x14ac:dyDescent="0.25">
      <c r="A24" s="257" t="s">
        <v>38</v>
      </c>
      <c r="B24" s="257"/>
      <c r="C24" s="257"/>
      <c r="D24" s="257"/>
      <c r="E24" s="257"/>
      <c r="F24" s="257"/>
      <c r="G24" s="71"/>
      <c r="H24" s="73"/>
      <c r="I24" s="73"/>
      <c r="J24" s="73"/>
      <c r="K24" s="73"/>
      <c r="L24" s="73"/>
      <c r="M24" s="71"/>
      <c r="N24" s="73"/>
    </row>
    <row r="25" spans="1:14" x14ac:dyDescent="0.25">
      <c r="A25" s="18" t="s">
        <v>39</v>
      </c>
      <c r="B25" s="17" t="s">
        <v>243</v>
      </c>
      <c r="C25" s="18" t="s">
        <v>241</v>
      </c>
      <c r="D25" s="18" t="s">
        <v>257</v>
      </c>
      <c r="E25" s="18" t="s">
        <v>234</v>
      </c>
      <c r="F25" s="18" t="s">
        <v>234</v>
      </c>
      <c r="G25" s="71"/>
      <c r="H25" s="73"/>
      <c r="I25" s="73"/>
      <c r="J25" s="73"/>
      <c r="K25" s="76"/>
      <c r="L25" s="76"/>
      <c r="M25" s="71"/>
      <c r="N25" s="73"/>
    </row>
    <row r="26" spans="1:14" x14ac:dyDescent="0.25">
      <c r="A26" s="32" t="s">
        <v>1</v>
      </c>
      <c r="B26" s="33">
        <f>SUM(B27,B29,B33,B35,B36)</f>
        <v>2041895.69</v>
      </c>
      <c r="C26" s="33">
        <f>SUM(C27,C29,C32,C33,C35,C36)</f>
        <v>2561534.2400000002</v>
      </c>
      <c r="D26" s="33">
        <v>2502013.36</v>
      </c>
      <c r="E26" s="33">
        <f>D26/B26*100</f>
        <v>122.53384794597417</v>
      </c>
      <c r="F26" s="33">
        <f>D26/C26*100</f>
        <v>97.676358212568715</v>
      </c>
      <c r="H26" s="39"/>
      <c r="I26" s="39"/>
      <c r="J26" s="39"/>
      <c r="K26" s="39"/>
      <c r="L26" s="39"/>
      <c r="M26" s="39"/>
      <c r="N26" s="39"/>
    </row>
    <row r="27" spans="1:14" ht="15.75" customHeight="1" x14ac:dyDescent="0.25">
      <c r="A27" s="20" t="s">
        <v>43</v>
      </c>
      <c r="B27" s="51">
        <v>327347.03000000003</v>
      </c>
      <c r="C27" s="51">
        <v>470343</v>
      </c>
      <c r="D27" s="51">
        <v>452964.88</v>
      </c>
      <c r="E27" s="33">
        <f t="shared" ref="E27:E38" si="3">D27/B27*100</f>
        <v>138.3745195427617</v>
      </c>
      <c r="F27" s="33">
        <f t="shared" ref="F27:F38" si="4">D27/C27*100</f>
        <v>96.305224059888204</v>
      </c>
    </row>
    <row r="28" spans="1:14" x14ac:dyDescent="0.25">
      <c r="A28" s="11" t="s">
        <v>44</v>
      </c>
      <c r="B28" s="51">
        <v>327347.03000000003</v>
      </c>
      <c r="C28" s="51">
        <v>470343</v>
      </c>
      <c r="D28" s="51">
        <v>452964.88</v>
      </c>
      <c r="E28" s="33">
        <f t="shared" si="3"/>
        <v>138.3745195427617</v>
      </c>
      <c r="F28" s="33">
        <f t="shared" si="4"/>
        <v>96.305224059888204</v>
      </c>
      <c r="H28" s="39"/>
      <c r="I28" s="39"/>
    </row>
    <row r="29" spans="1:14" x14ac:dyDescent="0.25">
      <c r="A29" s="22" t="s">
        <v>45</v>
      </c>
      <c r="B29" s="51">
        <v>4277.2700000000004</v>
      </c>
      <c r="C29" s="51">
        <v>10578.04</v>
      </c>
      <c r="D29" s="51">
        <v>2254.56</v>
      </c>
      <c r="E29" s="33">
        <f t="shared" si="3"/>
        <v>52.71025677593417</v>
      </c>
      <c r="F29" s="33">
        <f t="shared" si="4"/>
        <v>21.313589284971503</v>
      </c>
      <c r="G29" s="71"/>
    </row>
    <row r="30" spans="1:14" x14ac:dyDescent="0.25">
      <c r="A30" s="21" t="s">
        <v>66</v>
      </c>
      <c r="B30" s="51">
        <v>110.65</v>
      </c>
      <c r="C30" s="51">
        <v>3215.87</v>
      </c>
      <c r="D30" s="51"/>
      <c r="E30" s="33">
        <f t="shared" si="3"/>
        <v>0</v>
      </c>
      <c r="F30" s="33">
        <f t="shared" si="4"/>
        <v>0</v>
      </c>
    </row>
    <row r="31" spans="1:14" x14ac:dyDescent="0.25">
      <c r="A31" s="21" t="s">
        <v>67</v>
      </c>
      <c r="B31" s="51">
        <v>4175.84</v>
      </c>
      <c r="C31" s="51">
        <v>4760</v>
      </c>
      <c r="D31" s="51">
        <v>2254.56</v>
      </c>
      <c r="E31" s="33">
        <f t="shared" si="3"/>
        <v>53.990574351507718</v>
      </c>
      <c r="F31" s="33">
        <f t="shared" si="4"/>
        <v>47.364705882352943</v>
      </c>
    </row>
    <row r="32" spans="1:14" x14ac:dyDescent="0.25">
      <c r="A32" s="21" t="s">
        <v>68</v>
      </c>
      <c r="B32" s="51">
        <v>1037.7</v>
      </c>
      <c r="C32" s="51">
        <v>1260</v>
      </c>
      <c r="D32" s="51">
        <v>1260</v>
      </c>
      <c r="E32" s="33">
        <f t="shared" si="3"/>
        <v>121.42237640936686</v>
      </c>
      <c r="F32" s="33">
        <f t="shared" si="4"/>
        <v>100</v>
      </c>
    </row>
    <row r="33" spans="1:6" x14ac:dyDescent="0.25">
      <c r="A33" s="20" t="s">
        <v>71</v>
      </c>
      <c r="B33" s="51">
        <v>1877.17</v>
      </c>
      <c r="C33" s="51">
        <v>16442.09</v>
      </c>
      <c r="D33" s="51">
        <v>2534.98</v>
      </c>
      <c r="E33" s="33">
        <f t="shared" si="3"/>
        <v>135.04264398003377</v>
      </c>
      <c r="F33" s="33">
        <f t="shared" si="4"/>
        <v>15.417626347988609</v>
      </c>
    </row>
    <row r="34" spans="1:6" ht="25.5" x14ac:dyDescent="0.25">
      <c r="A34" s="20" t="s">
        <v>69</v>
      </c>
      <c r="B34" s="51">
        <v>35871.769999999997</v>
      </c>
      <c r="C34" s="51">
        <v>54751.42</v>
      </c>
      <c r="D34" s="51">
        <v>39468.04</v>
      </c>
      <c r="E34" s="33">
        <f t="shared" si="3"/>
        <v>110.02534862372279</v>
      </c>
      <c r="F34" s="33">
        <f t="shared" si="4"/>
        <v>72.08587466772552</v>
      </c>
    </row>
    <row r="35" spans="1:6" ht="25.5" x14ac:dyDescent="0.25">
      <c r="A35" s="20" t="s">
        <v>219</v>
      </c>
      <c r="B35" s="51">
        <v>35871.769999999997</v>
      </c>
      <c r="C35" s="51">
        <v>54751.42</v>
      </c>
      <c r="D35" s="51">
        <v>39468.04</v>
      </c>
      <c r="E35" s="33">
        <f t="shared" si="3"/>
        <v>110.02534862372279</v>
      </c>
      <c r="F35" s="33">
        <f t="shared" si="4"/>
        <v>72.08587466772552</v>
      </c>
    </row>
    <row r="36" spans="1:6" x14ac:dyDescent="0.25">
      <c r="A36" s="20" t="s">
        <v>70</v>
      </c>
      <c r="B36" s="34">
        <f t="shared" ref="B36" si="5">SUM(B37,B38)</f>
        <v>1672522.45</v>
      </c>
      <c r="C36" s="34">
        <v>2008159.69</v>
      </c>
      <c r="D36" s="34">
        <v>2003530.9</v>
      </c>
      <c r="E36" s="33">
        <f t="shared" si="3"/>
        <v>119.79097201355953</v>
      </c>
      <c r="F36" s="33">
        <f t="shared" si="4"/>
        <v>99.769500900598189</v>
      </c>
    </row>
    <row r="37" spans="1:6" x14ac:dyDescent="0.25">
      <c r="A37" s="21" t="s">
        <v>131</v>
      </c>
      <c r="B37" s="51">
        <v>1559230</v>
      </c>
      <c r="C37" s="51">
        <v>1936098.3</v>
      </c>
      <c r="D37" s="51">
        <v>1931613.5</v>
      </c>
      <c r="E37" s="33">
        <f t="shared" si="3"/>
        <v>123.88252534905048</v>
      </c>
      <c r="F37" s="33">
        <f t="shared" si="4"/>
        <v>99.768358868968591</v>
      </c>
    </row>
    <row r="38" spans="1:6" ht="33" customHeight="1" x14ac:dyDescent="0.25">
      <c r="A38" s="16" t="s">
        <v>280</v>
      </c>
      <c r="B38" s="51">
        <v>113292.45</v>
      </c>
      <c r="C38" s="51">
        <v>72061.320000000007</v>
      </c>
      <c r="D38" s="51">
        <v>72061.320000000007</v>
      </c>
      <c r="E38" s="33">
        <f t="shared" si="3"/>
        <v>63.606462743104252</v>
      </c>
      <c r="F38" s="33">
        <f t="shared" si="4"/>
        <v>100</v>
      </c>
    </row>
    <row r="39" spans="1:6" x14ac:dyDescent="0.25">
      <c r="C39" s="39"/>
      <c r="D39" s="39"/>
    </row>
    <row r="40" spans="1:6" x14ac:dyDescent="0.25">
      <c r="D40" s="39">
        <f>SUM(D27,D29,D32,D33,D34,D36)</f>
        <v>2502013.36</v>
      </c>
    </row>
  </sheetData>
  <mergeCells count="6">
    <mergeCell ref="A24:F24"/>
    <mergeCell ref="G20:G21"/>
    <mergeCell ref="A1:F1"/>
    <mergeCell ref="A3:F3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F11" sqref="F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57" t="s">
        <v>258</v>
      </c>
      <c r="B1" s="257"/>
      <c r="C1" s="257"/>
      <c r="D1" s="257"/>
      <c r="E1" s="257"/>
      <c r="F1" s="25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57" t="s">
        <v>16</v>
      </c>
      <c r="B3" s="257"/>
      <c r="C3" s="257"/>
      <c r="D3" s="257"/>
      <c r="E3" s="258"/>
      <c r="F3" s="25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57" t="s">
        <v>4</v>
      </c>
      <c r="B5" s="259"/>
      <c r="C5" s="259"/>
      <c r="D5" s="259"/>
      <c r="E5" s="259"/>
      <c r="F5" s="25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57" t="s">
        <v>13</v>
      </c>
      <c r="B7" s="280"/>
      <c r="C7" s="280"/>
      <c r="D7" s="280"/>
      <c r="E7" s="280"/>
      <c r="F7" s="280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8" t="s">
        <v>39</v>
      </c>
      <c r="B9" s="17" t="s">
        <v>243</v>
      </c>
      <c r="C9" s="18" t="s">
        <v>241</v>
      </c>
      <c r="D9" s="18" t="s">
        <v>257</v>
      </c>
      <c r="E9" s="18" t="s">
        <v>234</v>
      </c>
      <c r="F9" s="18" t="s">
        <v>234</v>
      </c>
    </row>
    <row r="10" spans="1:6" x14ac:dyDescent="0.25">
      <c r="A10" s="18">
        <v>1</v>
      </c>
      <c r="B10" s="240">
        <v>2</v>
      </c>
      <c r="C10" s="18">
        <v>3</v>
      </c>
      <c r="D10" s="18">
        <v>4</v>
      </c>
      <c r="E10" s="18" t="s">
        <v>261</v>
      </c>
      <c r="F10" s="18" t="s">
        <v>262</v>
      </c>
    </row>
    <row r="11" spans="1:6" ht="15.75" customHeight="1" x14ac:dyDescent="0.25">
      <c r="A11" s="9" t="s">
        <v>14</v>
      </c>
      <c r="B11" s="34">
        <v>2041895.69</v>
      </c>
      <c r="C11" s="51">
        <v>2561534</v>
      </c>
      <c r="D11" s="51">
        <v>2502013.36</v>
      </c>
      <c r="E11" s="51">
        <f>D11/B11*100</f>
        <v>122.53384794597417</v>
      </c>
      <c r="F11" s="51">
        <f>D11/C11*100</f>
        <v>97.676367364243461</v>
      </c>
    </row>
    <row r="12" spans="1:6" ht="15.75" customHeight="1" x14ac:dyDescent="0.25">
      <c r="A12" s="9" t="s">
        <v>99</v>
      </c>
      <c r="B12" s="34">
        <v>1865618.97</v>
      </c>
      <c r="C12" s="51">
        <v>2343545.17</v>
      </c>
      <c r="D12" s="51">
        <v>2330050.42</v>
      </c>
      <c r="E12" s="51">
        <f t="shared" ref="E12:E14" si="0">D12/B12*100</f>
        <v>124.89422853585157</v>
      </c>
      <c r="F12" s="51">
        <f t="shared" ref="F12:F14" si="1">D12/C12*100</f>
        <v>99.42417367615748</v>
      </c>
    </row>
    <row r="13" spans="1:6" x14ac:dyDescent="0.25">
      <c r="A13" s="16" t="s">
        <v>100</v>
      </c>
      <c r="B13" s="34">
        <v>1865618.97</v>
      </c>
      <c r="C13" s="34">
        <f>C11-C14</f>
        <v>2343545.17</v>
      </c>
      <c r="D13" s="34">
        <f>D11-D14</f>
        <v>2330050.42</v>
      </c>
      <c r="E13" s="51">
        <f t="shared" si="0"/>
        <v>124.89422853585157</v>
      </c>
      <c r="F13" s="51">
        <f t="shared" si="1"/>
        <v>99.42417367615748</v>
      </c>
    </row>
    <row r="14" spans="1:6" x14ac:dyDescent="0.25">
      <c r="A14" s="15" t="s">
        <v>101</v>
      </c>
      <c r="B14" s="34">
        <v>176270.72</v>
      </c>
      <c r="C14" s="51">
        <v>217988.83</v>
      </c>
      <c r="D14" s="51">
        <v>171962.94</v>
      </c>
      <c r="E14" s="51">
        <f t="shared" si="0"/>
        <v>97.556156802445699</v>
      </c>
      <c r="F14" s="51">
        <f t="shared" si="1"/>
        <v>78.886124578034583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71"/>
  <sheetViews>
    <sheetView topLeftCell="A154" workbookViewId="0">
      <selection activeCell="G195" sqref="G19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2.85546875" customWidth="1"/>
    <col min="5" max="5" width="27" customWidth="1"/>
    <col min="6" max="7" width="25.28515625" customWidth="1"/>
    <col min="8" max="8" width="19.140625" customWidth="1"/>
    <col min="9" max="9" width="17.85546875" customWidth="1"/>
    <col min="11" max="11" width="11.7109375" bestFit="1" customWidth="1"/>
    <col min="12" max="12" width="14" customWidth="1"/>
    <col min="13" max="13" width="11.85546875" customWidth="1"/>
    <col min="14" max="14" width="11.7109375" bestFit="1" customWidth="1"/>
    <col min="18" max="18" width="12.7109375" bestFit="1" customWidth="1"/>
    <col min="20" max="20" width="13.85546875" customWidth="1"/>
  </cols>
  <sheetData>
    <row r="1" spans="1:20" ht="42" customHeight="1" x14ac:dyDescent="0.25">
      <c r="A1" s="257" t="s">
        <v>251</v>
      </c>
      <c r="B1" s="257"/>
      <c r="C1" s="257"/>
      <c r="D1" s="257"/>
      <c r="E1" s="257"/>
      <c r="F1" s="257"/>
      <c r="G1" s="257"/>
      <c r="H1" s="257"/>
      <c r="I1" s="257"/>
    </row>
    <row r="2" spans="1:20" ht="18" x14ac:dyDescent="0.25">
      <c r="A2" s="4"/>
      <c r="B2" s="4"/>
      <c r="C2" s="4"/>
      <c r="D2" s="4"/>
      <c r="E2" s="19"/>
      <c r="F2" s="4"/>
      <c r="G2" s="4"/>
      <c r="H2" s="19"/>
      <c r="I2" s="5"/>
    </row>
    <row r="3" spans="1:20" ht="18" customHeight="1" x14ac:dyDescent="0.25">
      <c r="A3" s="257" t="s">
        <v>15</v>
      </c>
      <c r="B3" s="259"/>
      <c r="C3" s="259"/>
      <c r="D3" s="259"/>
      <c r="E3" s="259"/>
      <c r="F3" s="259"/>
      <c r="G3" s="259"/>
      <c r="H3" s="259"/>
      <c r="I3" s="259"/>
    </row>
    <row r="4" spans="1:20" ht="18" x14ac:dyDescent="0.25">
      <c r="A4" s="4"/>
      <c r="B4" s="4"/>
      <c r="C4" s="4"/>
      <c r="D4" s="4"/>
      <c r="E4" s="19"/>
      <c r="F4" s="4"/>
      <c r="G4" s="4"/>
      <c r="H4" s="19"/>
      <c r="I4" s="5"/>
    </row>
    <row r="5" spans="1:20" ht="32.25" customHeight="1" x14ac:dyDescent="0.25">
      <c r="A5" s="309" t="s">
        <v>17</v>
      </c>
      <c r="B5" s="321"/>
      <c r="C5" s="322"/>
      <c r="D5" s="248" t="s">
        <v>18</v>
      </c>
      <c r="E5" s="248" t="s">
        <v>249</v>
      </c>
      <c r="F5" s="251" t="s">
        <v>241</v>
      </c>
      <c r="G5" s="251" t="s">
        <v>250</v>
      </c>
      <c r="H5" s="251" t="s">
        <v>234</v>
      </c>
      <c r="I5" s="251" t="s">
        <v>265</v>
      </c>
      <c r="K5" s="53"/>
    </row>
    <row r="6" spans="1:20" s="71" customFormat="1" ht="17.25" customHeight="1" x14ac:dyDescent="0.25">
      <c r="A6" s="241"/>
      <c r="B6" s="243"/>
      <c r="C6" s="244"/>
      <c r="D6" s="242">
        <v>1</v>
      </c>
      <c r="E6" s="242">
        <v>2</v>
      </c>
      <c r="F6" s="3">
        <v>3</v>
      </c>
      <c r="G6" s="3">
        <v>4</v>
      </c>
      <c r="H6" s="3" t="s">
        <v>261</v>
      </c>
      <c r="I6" s="3" t="s">
        <v>262</v>
      </c>
      <c r="K6" s="226"/>
    </row>
    <row r="7" spans="1:20" ht="24.75" customHeight="1" x14ac:dyDescent="0.25">
      <c r="A7" s="312" t="s">
        <v>246</v>
      </c>
      <c r="B7" s="313"/>
      <c r="C7" s="314"/>
      <c r="D7" s="23"/>
      <c r="E7" s="220">
        <v>2041895.69</v>
      </c>
      <c r="F7" s="65">
        <v>2561534.87</v>
      </c>
      <c r="G7" s="65">
        <v>2502013.36</v>
      </c>
      <c r="H7" s="65">
        <f>G7/E7*100</f>
        <v>122.53384794597417</v>
      </c>
      <c r="I7" s="65">
        <f>G7/F7*100</f>
        <v>97.676334189430719</v>
      </c>
    </row>
    <row r="8" spans="1:20" x14ac:dyDescent="0.25">
      <c r="A8" s="324" t="s">
        <v>73</v>
      </c>
      <c r="B8" s="325"/>
      <c r="C8" s="326"/>
      <c r="D8" s="245" t="s">
        <v>74</v>
      </c>
      <c r="E8" s="232"/>
      <c r="F8" s="51"/>
      <c r="G8" s="51">
        <f>SUM(G11,G35,G42,G58,G74,G143,G166,G179,G185,G197,G247,G260,G270,G271,G213,G230)</f>
        <v>2502013.36</v>
      </c>
      <c r="H8" s="51"/>
      <c r="I8" s="51"/>
      <c r="K8" s="39"/>
      <c r="L8" s="39"/>
      <c r="M8" s="39"/>
    </row>
    <row r="9" spans="1:20" x14ac:dyDescent="0.25">
      <c r="A9" s="312" t="s">
        <v>72</v>
      </c>
      <c r="B9" s="313"/>
      <c r="C9" s="314"/>
      <c r="D9" s="66" t="s">
        <v>86</v>
      </c>
      <c r="E9" s="220">
        <v>115496.86</v>
      </c>
      <c r="F9" s="67">
        <v>145059</v>
      </c>
      <c r="G9" s="67">
        <v>131410.22</v>
      </c>
      <c r="H9" s="65">
        <f t="shared" ref="H9:H69" si="0">G9/E9*100</f>
        <v>113.77817544130637</v>
      </c>
      <c r="I9" s="65">
        <f t="shared" ref="I9" si="1">G9/F9*100</f>
        <v>90.590876815640527</v>
      </c>
      <c r="K9" s="39"/>
      <c r="L9" s="39"/>
      <c r="M9" s="39"/>
      <c r="N9" s="39"/>
      <c r="O9" s="39"/>
    </row>
    <row r="10" spans="1:20" x14ac:dyDescent="0.25">
      <c r="A10" s="121">
        <v>3</v>
      </c>
      <c r="B10" s="122"/>
      <c r="C10" s="123"/>
      <c r="D10" s="123" t="s">
        <v>10</v>
      </c>
      <c r="E10" s="221"/>
      <c r="F10" s="51"/>
      <c r="G10" s="51"/>
      <c r="H10" s="51"/>
      <c r="I10" s="51"/>
      <c r="K10" s="39"/>
    </row>
    <row r="11" spans="1:20" x14ac:dyDescent="0.25">
      <c r="A11" s="121"/>
      <c r="B11" s="122">
        <v>32</v>
      </c>
      <c r="C11" s="123"/>
      <c r="D11" s="123" t="s">
        <v>19</v>
      </c>
      <c r="E11" s="221">
        <v>114894.18</v>
      </c>
      <c r="F11" s="216">
        <v>145059</v>
      </c>
      <c r="G11" s="216">
        <f>SUM(G12,G15,G21,G30)</f>
        <v>131410.22</v>
      </c>
      <c r="H11" s="51">
        <f t="shared" si="0"/>
        <v>114.37500141434494</v>
      </c>
      <c r="I11" s="51">
        <f>G11/F11*100</f>
        <v>90.590876815640527</v>
      </c>
      <c r="K11" s="39"/>
    </row>
    <row r="12" spans="1:20" x14ac:dyDescent="0.25">
      <c r="A12" s="121"/>
      <c r="B12" s="122"/>
      <c r="C12" s="123">
        <v>321</v>
      </c>
      <c r="D12" s="126" t="s">
        <v>143</v>
      </c>
      <c r="E12" s="215">
        <v>5795.37</v>
      </c>
      <c r="F12" s="51"/>
      <c r="G12" s="51">
        <f>SUM(G13,G14)</f>
        <v>3689.16</v>
      </c>
      <c r="H12" s="51">
        <f t="shared" si="0"/>
        <v>63.657022761273218</v>
      </c>
      <c r="I12" s="51"/>
      <c r="K12" s="39"/>
    </row>
    <row r="13" spans="1:20" x14ac:dyDescent="0.25">
      <c r="A13" s="121"/>
      <c r="B13" s="122"/>
      <c r="C13" s="123">
        <v>3211</v>
      </c>
      <c r="D13" s="126" t="s">
        <v>107</v>
      </c>
      <c r="E13" s="215">
        <v>4769.6000000000004</v>
      </c>
      <c r="F13" s="51"/>
      <c r="G13" s="51">
        <v>3368.16</v>
      </c>
      <c r="H13" s="51">
        <f t="shared" si="0"/>
        <v>70.617242536061724</v>
      </c>
      <c r="I13" s="51"/>
      <c r="K13" s="39"/>
    </row>
    <row r="14" spans="1:20" x14ac:dyDescent="0.25">
      <c r="A14" s="121"/>
      <c r="B14" s="122"/>
      <c r="C14" s="123">
        <v>3213</v>
      </c>
      <c r="D14" s="126" t="s">
        <v>170</v>
      </c>
      <c r="E14" s="215">
        <v>1025.77</v>
      </c>
      <c r="F14" s="51"/>
      <c r="G14" s="51">
        <v>321</v>
      </c>
      <c r="H14" s="51">
        <f t="shared" si="0"/>
        <v>31.293564834222099</v>
      </c>
      <c r="I14" s="51"/>
      <c r="K14" s="73"/>
    </row>
    <row r="15" spans="1:20" x14ac:dyDescent="0.25">
      <c r="A15" s="121"/>
      <c r="B15" s="122"/>
      <c r="C15" s="123">
        <v>322</v>
      </c>
      <c r="D15" s="123" t="s">
        <v>147</v>
      </c>
      <c r="E15" s="221">
        <f>SUM(E16,E17,E18,E19,E20)</f>
        <v>62852.54</v>
      </c>
      <c r="F15" s="221"/>
      <c r="G15" s="216">
        <f>SUM(G16:G20)</f>
        <v>58503.009999999995</v>
      </c>
      <c r="H15" s="51">
        <f t="shared" si="0"/>
        <v>93.079786433452</v>
      </c>
      <c r="I15" s="51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 x14ac:dyDescent="0.25">
      <c r="A16" s="121"/>
      <c r="B16" s="122"/>
      <c r="C16" s="126">
        <v>3221</v>
      </c>
      <c r="D16" s="129" t="s">
        <v>171</v>
      </c>
      <c r="E16" s="233">
        <v>12338.13</v>
      </c>
      <c r="F16" s="51"/>
      <c r="G16" s="51">
        <v>13166.93</v>
      </c>
      <c r="H16" s="51">
        <f t="shared" si="0"/>
        <v>106.71738748092297</v>
      </c>
      <c r="I16" s="51"/>
      <c r="K16" s="39"/>
    </row>
    <row r="17" spans="1:12" x14ac:dyDescent="0.25">
      <c r="A17" s="121"/>
      <c r="B17" s="122"/>
      <c r="C17" s="126">
        <v>3223</v>
      </c>
      <c r="D17" s="126" t="s">
        <v>109</v>
      </c>
      <c r="E17" s="215">
        <v>41860.32</v>
      </c>
      <c r="F17" s="51"/>
      <c r="G17" s="51">
        <v>43360.6</v>
      </c>
      <c r="H17" s="51">
        <f t="shared" si="0"/>
        <v>103.58401464680634</v>
      </c>
      <c r="I17" s="51"/>
      <c r="K17" s="39"/>
    </row>
    <row r="18" spans="1:12" x14ac:dyDescent="0.25">
      <c r="A18" s="121"/>
      <c r="B18" s="122"/>
      <c r="C18" s="126">
        <v>3224</v>
      </c>
      <c r="D18" s="126" t="s">
        <v>172</v>
      </c>
      <c r="E18" s="215">
        <v>497.69</v>
      </c>
      <c r="F18" s="51"/>
      <c r="G18" s="51">
        <v>767.63</v>
      </c>
      <c r="H18" s="51">
        <f t="shared" si="0"/>
        <v>154.23858224999498</v>
      </c>
      <c r="I18" s="51"/>
      <c r="K18" s="39"/>
    </row>
    <row r="19" spans="1:12" x14ac:dyDescent="0.25">
      <c r="A19" s="121"/>
      <c r="B19" s="122"/>
      <c r="C19" s="126">
        <v>3225</v>
      </c>
      <c r="D19" s="126" t="s">
        <v>110</v>
      </c>
      <c r="E19" s="215">
        <v>7898.77</v>
      </c>
      <c r="F19" s="51"/>
      <c r="G19" s="51">
        <v>207.04</v>
      </c>
      <c r="H19" s="51">
        <f t="shared" si="0"/>
        <v>2.6211675995123289</v>
      </c>
      <c r="I19" s="51"/>
      <c r="K19" s="39"/>
      <c r="L19" s="39"/>
    </row>
    <row r="20" spans="1:12" x14ac:dyDescent="0.25">
      <c r="A20" s="163"/>
      <c r="B20" s="164"/>
      <c r="C20" s="162">
        <v>3227</v>
      </c>
      <c r="D20" s="162" t="s">
        <v>151</v>
      </c>
      <c r="E20" s="215">
        <v>257.63</v>
      </c>
      <c r="F20" s="51"/>
      <c r="G20" s="51">
        <v>1000.81</v>
      </c>
      <c r="H20" s="51">
        <f t="shared" si="0"/>
        <v>388.4679579241548</v>
      </c>
      <c r="I20" s="51"/>
      <c r="K20" s="39"/>
    </row>
    <row r="21" spans="1:12" x14ac:dyDescent="0.25">
      <c r="A21" s="121"/>
      <c r="B21" s="122"/>
      <c r="C21" s="123">
        <v>323</v>
      </c>
      <c r="D21" s="123" t="s">
        <v>111</v>
      </c>
      <c r="E21" s="221">
        <f>SUM(E22,E23,E24,E25,E26,E27,E28,E29)</f>
        <v>40591.33</v>
      </c>
      <c r="F21" s="221"/>
      <c r="G21" s="216">
        <f>SUM(G22:G29)</f>
        <v>59859.67</v>
      </c>
      <c r="H21" s="51">
        <f t="shared" si="0"/>
        <v>147.46910239206252</v>
      </c>
      <c r="I21" s="51"/>
      <c r="K21" s="39"/>
    </row>
    <row r="22" spans="1:12" x14ac:dyDescent="0.25">
      <c r="A22" s="121"/>
      <c r="B22" s="122"/>
      <c r="C22" s="126">
        <v>3231</v>
      </c>
      <c r="D22" s="126" t="s">
        <v>112</v>
      </c>
      <c r="E22" s="215">
        <v>2315.13</v>
      </c>
      <c r="F22" s="51"/>
      <c r="G22" s="51">
        <v>2323.67</v>
      </c>
      <c r="H22" s="51">
        <f t="shared" si="0"/>
        <v>100.36887777360235</v>
      </c>
      <c r="I22" s="51"/>
      <c r="K22" s="39"/>
    </row>
    <row r="23" spans="1:12" x14ac:dyDescent="0.25">
      <c r="A23" s="121"/>
      <c r="B23" s="122"/>
      <c r="C23" s="126">
        <v>3232</v>
      </c>
      <c r="D23" s="126" t="s">
        <v>153</v>
      </c>
      <c r="E23" s="215">
        <v>1510</v>
      </c>
      <c r="F23" s="51"/>
      <c r="G23" s="51">
        <v>13766.73</v>
      </c>
      <c r="H23" s="51">
        <f t="shared" si="0"/>
        <v>911.7039735099338</v>
      </c>
      <c r="I23" s="51"/>
      <c r="K23" s="39"/>
    </row>
    <row r="24" spans="1:12" x14ac:dyDescent="0.25">
      <c r="A24" s="121"/>
      <c r="B24" s="122"/>
      <c r="C24" s="126">
        <v>3233</v>
      </c>
      <c r="D24" s="126" t="s">
        <v>154</v>
      </c>
      <c r="E24" s="215">
        <v>746.55</v>
      </c>
      <c r="F24" s="51"/>
      <c r="G24" s="51">
        <v>1427.7</v>
      </c>
      <c r="H24" s="51">
        <f t="shared" si="0"/>
        <v>191.23970263210771</v>
      </c>
      <c r="I24" s="51"/>
      <c r="K24" s="39"/>
    </row>
    <row r="25" spans="1:12" x14ac:dyDescent="0.25">
      <c r="A25" s="121"/>
      <c r="B25" s="122"/>
      <c r="C25" s="126">
        <v>3234</v>
      </c>
      <c r="D25" s="126" t="s">
        <v>113</v>
      </c>
      <c r="E25" s="215">
        <v>9123.34</v>
      </c>
      <c r="F25" s="51"/>
      <c r="G25" s="51">
        <v>8325.89</v>
      </c>
      <c r="H25" s="51">
        <f t="shared" si="0"/>
        <v>91.259231816418108</v>
      </c>
      <c r="I25" s="51"/>
      <c r="K25" s="39"/>
    </row>
    <row r="26" spans="1:12" x14ac:dyDescent="0.25">
      <c r="A26" s="121"/>
      <c r="B26" s="122"/>
      <c r="C26" s="126">
        <v>3236</v>
      </c>
      <c r="D26" s="126" t="s">
        <v>114</v>
      </c>
      <c r="E26" s="215">
        <v>4640.49</v>
      </c>
      <c r="F26" s="51"/>
      <c r="G26" s="51">
        <v>7224.27</v>
      </c>
      <c r="H26" s="51">
        <f t="shared" si="0"/>
        <v>155.67903389512747</v>
      </c>
      <c r="I26" s="51"/>
      <c r="K26" s="39"/>
    </row>
    <row r="27" spans="1:12" x14ac:dyDescent="0.25">
      <c r="A27" s="121"/>
      <c r="B27" s="122"/>
      <c r="C27" s="126">
        <v>3237</v>
      </c>
      <c r="D27" s="126" t="s">
        <v>115</v>
      </c>
      <c r="E27" s="215">
        <v>3448.98</v>
      </c>
      <c r="F27" s="51"/>
      <c r="G27" s="51">
        <v>4933.76</v>
      </c>
      <c r="H27" s="51">
        <f t="shared" si="0"/>
        <v>143.04982922487227</v>
      </c>
      <c r="I27" s="51"/>
      <c r="K27" s="39"/>
    </row>
    <row r="28" spans="1:12" x14ac:dyDescent="0.25">
      <c r="A28" s="121"/>
      <c r="B28" s="122"/>
      <c r="C28" s="126">
        <v>3238</v>
      </c>
      <c r="D28" s="126" t="s">
        <v>116</v>
      </c>
      <c r="E28" s="215">
        <v>2056.3000000000002</v>
      </c>
      <c r="F28" s="51"/>
      <c r="G28" s="51">
        <v>2748.62</v>
      </c>
      <c r="H28" s="51">
        <f t="shared" si="0"/>
        <v>133.66823907017456</v>
      </c>
      <c r="I28" s="51"/>
      <c r="K28" s="39"/>
      <c r="L28" s="39"/>
    </row>
    <row r="29" spans="1:12" x14ac:dyDescent="0.25">
      <c r="A29" s="121"/>
      <c r="B29" s="122"/>
      <c r="C29" s="126">
        <v>3239</v>
      </c>
      <c r="D29" s="126" t="s">
        <v>117</v>
      </c>
      <c r="E29" s="215">
        <v>16750.54</v>
      </c>
      <c r="F29" s="51"/>
      <c r="G29" s="51">
        <v>19109.03</v>
      </c>
      <c r="H29" s="51">
        <f t="shared" si="0"/>
        <v>114.08008338835643</v>
      </c>
      <c r="I29" s="51"/>
      <c r="K29" s="39"/>
      <c r="L29" s="39"/>
    </row>
    <row r="30" spans="1:12" ht="25.5" x14ac:dyDescent="0.25">
      <c r="A30" s="121"/>
      <c r="B30" s="122"/>
      <c r="C30" s="123">
        <v>329</v>
      </c>
      <c r="D30" s="123" t="s">
        <v>173</v>
      </c>
      <c r="E30" s="221">
        <f>SUM(E31,E32,E33,E34)</f>
        <v>5654.94</v>
      </c>
      <c r="F30" s="221"/>
      <c r="G30" s="216">
        <f>SUM(G31:G34)</f>
        <v>9358.3799999999992</v>
      </c>
      <c r="H30" s="51">
        <f t="shared" si="0"/>
        <v>165.49035003023903</v>
      </c>
      <c r="I30" s="51"/>
      <c r="K30" s="39"/>
      <c r="L30" s="73"/>
    </row>
    <row r="31" spans="1:12" x14ac:dyDescent="0.25">
      <c r="A31" s="121"/>
      <c r="B31" s="122"/>
      <c r="C31" s="126">
        <v>3292</v>
      </c>
      <c r="D31" s="126" t="s">
        <v>119</v>
      </c>
      <c r="E31" s="215">
        <v>1004.69</v>
      </c>
      <c r="F31" s="51"/>
      <c r="G31" s="51">
        <v>1004.69</v>
      </c>
      <c r="H31" s="51">
        <f t="shared" si="0"/>
        <v>100</v>
      </c>
      <c r="I31" s="51"/>
      <c r="K31" s="39"/>
    </row>
    <row r="32" spans="1:12" x14ac:dyDescent="0.25">
      <c r="A32" s="121"/>
      <c r="B32" s="122"/>
      <c r="C32" s="126">
        <v>3293</v>
      </c>
      <c r="D32" s="126" t="s">
        <v>120</v>
      </c>
      <c r="E32" s="215">
        <v>66.180000000000007</v>
      </c>
      <c r="F32" s="51"/>
      <c r="G32" s="51">
        <v>2054.2399999999998</v>
      </c>
      <c r="H32" s="51">
        <f t="shared" si="0"/>
        <v>3104.0193411906912</v>
      </c>
      <c r="I32" s="51"/>
      <c r="K32" s="39"/>
      <c r="L32" s="39"/>
    </row>
    <row r="33" spans="1:13" x14ac:dyDescent="0.25">
      <c r="A33" s="121"/>
      <c r="B33" s="122"/>
      <c r="C33" s="126">
        <v>3294</v>
      </c>
      <c r="D33" s="126" t="s">
        <v>121</v>
      </c>
      <c r="E33" s="215">
        <v>163.09</v>
      </c>
      <c r="F33" s="51"/>
      <c r="G33" s="51">
        <v>163.09</v>
      </c>
      <c r="H33" s="51">
        <f t="shared" si="0"/>
        <v>100</v>
      </c>
      <c r="I33" s="51"/>
      <c r="K33" s="39"/>
    </row>
    <row r="34" spans="1:13" x14ac:dyDescent="0.25">
      <c r="A34" s="121"/>
      <c r="B34" s="122"/>
      <c r="C34" s="126">
        <v>3299</v>
      </c>
      <c r="D34" s="126" t="s">
        <v>174</v>
      </c>
      <c r="E34" s="215">
        <v>4420.9799999999996</v>
      </c>
      <c r="F34" s="51"/>
      <c r="G34" s="51">
        <v>6136.36</v>
      </c>
      <c r="H34" s="51">
        <f t="shared" si="0"/>
        <v>138.80089934810835</v>
      </c>
      <c r="I34" s="51"/>
      <c r="K34" s="222"/>
    </row>
    <row r="35" spans="1:13" x14ac:dyDescent="0.25">
      <c r="A35" s="294" t="s">
        <v>75</v>
      </c>
      <c r="B35" s="295"/>
      <c r="C35" s="296"/>
      <c r="D35" s="63" t="s">
        <v>175</v>
      </c>
      <c r="E35" s="234">
        <v>503.7</v>
      </c>
      <c r="F35" s="65">
        <v>60</v>
      </c>
      <c r="G35" s="65">
        <v>41.29</v>
      </c>
      <c r="H35" s="65">
        <f t="shared" si="0"/>
        <v>8.1973396863212233</v>
      </c>
      <c r="I35" s="65">
        <f>G35/F35*100</f>
        <v>68.816666666666677</v>
      </c>
      <c r="K35" s="39"/>
    </row>
    <row r="36" spans="1:13" x14ac:dyDescent="0.25">
      <c r="A36" s="312" t="s">
        <v>72</v>
      </c>
      <c r="B36" s="313"/>
      <c r="C36" s="314"/>
      <c r="D36" s="126" t="s">
        <v>86</v>
      </c>
      <c r="E36" s="215">
        <v>503.7</v>
      </c>
      <c r="F36" s="51">
        <v>60</v>
      </c>
      <c r="G36" s="51">
        <v>41.29</v>
      </c>
      <c r="H36" s="51">
        <f t="shared" si="0"/>
        <v>8.1973396863212233</v>
      </c>
      <c r="I36" s="51">
        <f>G36/F36*100</f>
        <v>68.816666666666677</v>
      </c>
      <c r="K36" s="39"/>
      <c r="L36" s="39"/>
    </row>
    <row r="37" spans="1:13" x14ac:dyDescent="0.25">
      <c r="A37" s="121">
        <v>3</v>
      </c>
      <c r="B37" s="122"/>
      <c r="C37" s="126"/>
      <c r="D37" s="126" t="s">
        <v>10</v>
      </c>
      <c r="E37" s="215"/>
      <c r="F37" s="51"/>
      <c r="G37" s="51"/>
      <c r="H37" s="51"/>
      <c r="I37" s="51"/>
      <c r="K37" s="222"/>
    </row>
    <row r="38" spans="1:13" x14ac:dyDescent="0.25">
      <c r="A38" s="121"/>
      <c r="B38" s="122">
        <v>34</v>
      </c>
      <c r="C38" s="126"/>
      <c r="D38" s="126" t="s">
        <v>175</v>
      </c>
      <c r="E38" s="215">
        <v>265.57</v>
      </c>
      <c r="F38" s="51">
        <v>60</v>
      </c>
      <c r="G38" s="51">
        <v>41.29</v>
      </c>
      <c r="H38" s="51">
        <f t="shared" si="0"/>
        <v>15.547689874609331</v>
      </c>
      <c r="I38" s="51">
        <f>G38/F38*100</f>
        <v>68.816666666666677</v>
      </c>
      <c r="K38" s="39"/>
      <c r="L38" s="39"/>
    </row>
    <row r="39" spans="1:13" x14ac:dyDescent="0.25">
      <c r="A39" s="121"/>
      <c r="B39" s="122"/>
      <c r="C39" s="126">
        <v>343</v>
      </c>
      <c r="D39" s="126" t="s">
        <v>158</v>
      </c>
      <c r="E39" s="215"/>
      <c r="F39" s="51"/>
      <c r="G39" s="51"/>
      <c r="H39" s="51"/>
      <c r="I39" s="51"/>
      <c r="K39" s="39"/>
      <c r="L39" s="39"/>
    </row>
    <row r="40" spans="1:13" x14ac:dyDescent="0.25">
      <c r="A40" s="121"/>
      <c r="B40" s="122"/>
      <c r="C40" s="126">
        <v>3431</v>
      </c>
      <c r="D40" s="126" t="s">
        <v>176</v>
      </c>
      <c r="E40" s="215">
        <v>443.57</v>
      </c>
      <c r="F40" s="51"/>
      <c r="G40" s="51">
        <v>0</v>
      </c>
      <c r="H40" s="51">
        <f t="shared" si="0"/>
        <v>0</v>
      </c>
      <c r="I40" s="51"/>
      <c r="K40" s="39"/>
      <c r="L40" s="39"/>
    </row>
    <row r="41" spans="1:13" x14ac:dyDescent="0.25">
      <c r="A41" s="121"/>
      <c r="B41" s="122"/>
      <c r="C41" s="126">
        <v>3433</v>
      </c>
      <c r="D41" s="126" t="s">
        <v>123</v>
      </c>
      <c r="E41" s="215">
        <v>60.13</v>
      </c>
      <c r="F41" s="51">
        <v>60</v>
      </c>
      <c r="G41" s="51">
        <v>41.29</v>
      </c>
      <c r="H41" s="51">
        <f t="shared" si="0"/>
        <v>68.667886246465983</v>
      </c>
      <c r="I41" s="51">
        <f t="shared" ref="I41" si="2">G41/F41*100</f>
        <v>68.816666666666677</v>
      </c>
      <c r="K41" s="222"/>
    </row>
    <row r="42" spans="1:13" x14ac:dyDescent="0.25">
      <c r="A42" s="300" t="s">
        <v>179</v>
      </c>
      <c r="B42" s="301"/>
      <c r="C42" s="302"/>
      <c r="D42" s="66" t="s">
        <v>82</v>
      </c>
      <c r="E42" s="220">
        <v>29032.5</v>
      </c>
      <c r="F42" s="65">
        <v>30000</v>
      </c>
      <c r="G42" s="65">
        <v>29535</v>
      </c>
      <c r="H42" s="65">
        <f t="shared" si="0"/>
        <v>101.73081890984241</v>
      </c>
      <c r="I42" s="65">
        <f>G42/F42*100</f>
        <v>98.45</v>
      </c>
    </row>
    <row r="43" spans="1:13" x14ac:dyDescent="0.25">
      <c r="A43" s="312" t="s">
        <v>72</v>
      </c>
      <c r="B43" s="313"/>
      <c r="C43" s="314"/>
      <c r="D43" s="42" t="s">
        <v>86</v>
      </c>
      <c r="E43" s="215">
        <v>29032.5</v>
      </c>
      <c r="F43" s="51">
        <v>30000</v>
      </c>
      <c r="G43" s="51">
        <v>29535</v>
      </c>
      <c r="H43" s="51">
        <f t="shared" si="0"/>
        <v>101.73081890984241</v>
      </c>
      <c r="I43" s="51">
        <f>G43/F43*100</f>
        <v>98.45</v>
      </c>
      <c r="K43" s="223"/>
    </row>
    <row r="44" spans="1:13" x14ac:dyDescent="0.25">
      <c r="A44" s="40">
        <v>4</v>
      </c>
      <c r="B44" s="41"/>
      <c r="C44" s="42"/>
      <c r="D44" s="42" t="s">
        <v>76</v>
      </c>
      <c r="E44" s="215">
        <v>29032.5</v>
      </c>
      <c r="F44" s="51">
        <v>0</v>
      </c>
      <c r="G44" s="51">
        <v>29535</v>
      </c>
      <c r="H44" s="51">
        <f t="shared" si="0"/>
        <v>101.73081890984241</v>
      </c>
      <c r="I44" s="51"/>
    </row>
    <row r="45" spans="1:13" x14ac:dyDescent="0.25">
      <c r="A45" s="124"/>
      <c r="B45" s="125">
        <v>42</v>
      </c>
      <c r="C45" s="126"/>
      <c r="D45" s="126" t="s">
        <v>177</v>
      </c>
      <c r="E45" s="215">
        <v>29032.5</v>
      </c>
      <c r="F45" s="51">
        <v>30000</v>
      </c>
      <c r="G45" s="51">
        <v>29535</v>
      </c>
      <c r="H45" s="51">
        <f t="shared" si="0"/>
        <v>101.73081890984241</v>
      </c>
      <c r="I45" s="51"/>
    </row>
    <row r="46" spans="1:13" x14ac:dyDescent="0.25">
      <c r="A46" s="124"/>
      <c r="B46" s="125"/>
      <c r="C46" s="126">
        <v>422</v>
      </c>
      <c r="D46" s="126" t="s">
        <v>125</v>
      </c>
      <c r="E46" s="215">
        <v>29032.5</v>
      </c>
      <c r="F46" s="51"/>
      <c r="G46" s="51">
        <v>29535</v>
      </c>
      <c r="H46" s="51"/>
      <c r="I46" s="51"/>
      <c r="M46" s="39"/>
    </row>
    <row r="47" spans="1:13" x14ac:dyDescent="0.25">
      <c r="A47" s="124"/>
      <c r="B47" s="125"/>
      <c r="C47" s="126">
        <v>4221</v>
      </c>
      <c r="D47" s="126" t="s">
        <v>164</v>
      </c>
      <c r="E47" s="215">
        <v>6961.25</v>
      </c>
      <c r="F47" s="51"/>
      <c r="G47" s="51">
        <v>29535</v>
      </c>
      <c r="H47" s="51"/>
      <c r="I47" s="51"/>
      <c r="M47" s="39"/>
    </row>
    <row r="48" spans="1:13" x14ac:dyDescent="0.25">
      <c r="A48" s="124"/>
      <c r="B48" s="125"/>
      <c r="C48" s="126">
        <v>4223</v>
      </c>
      <c r="D48" s="126" t="s">
        <v>166</v>
      </c>
      <c r="E48" s="215">
        <v>1110</v>
      </c>
      <c r="F48" s="51"/>
      <c r="G48" s="51"/>
      <c r="H48" s="51"/>
      <c r="I48" s="51"/>
      <c r="M48" s="51"/>
    </row>
    <row r="49" spans="1:20" x14ac:dyDescent="0.25">
      <c r="A49" s="124"/>
      <c r="B49" s="125"/>
      <c r="C49" s="126">
        <v>4227</v>
      </c>
      <c r="D49" s="126" t="s">
        <v>212</v>
      </c>
      <c r="E49" s="215">
        <v>20961.25</v>
      </c>
      <c r="F49" s="51"/>
      <c r="G49" s="51"/>
      <c r="H49" s="51"/>
      <c r="I49" s="51"/>
      <c r="M49" s="39"/>
    </row>
    <row r="50" spans="1:20" x14ac:dyDescent="0.25">
      <c r="A50" s="124"/>
      <c r="B50" s="125"/>
      <c r="C50" s="126">
        <v>424</v>
      </c>
      <c r="D50" s="126" t="s">
        <v>213</v>
      </c>
      <c r="E50" s="215"/>
      <c r="F50" s="51"/>
      <c r="G50" s="51">
        <v>0</v>
      </c>
      <c r="H50" s="51"/>
      <c r="I50" s="51"/>
    </row>
    <row r="51" spans="1:20" x14ac:dyDescent="0.25">
      <c r="A51" s="124"/>
      <c r="B51" s="125"/>
      <c r="C51" s="126">
        <v>4241</v>
      </c>
      <c r="D51" s="126" t="s">
        <v>214</v>
      </c>
      <c r="E51" s="215"/>
      <c r="F51" s="51"/>
      <c r="G51" s="51">
        <v>0</v>
      </c>
      <c r="H51" s="51"/>
      <c r="I51" s="51"/>
    </row>
    <row r="52" spans="1:20" x14ac:dyDescent="0.25">
      <c r="A52" s="327" t="s">
        <v>178</v>
      </c>
      <c r="B52" s="328"/>
      <c r="C52" s="329"/>
      <c r="D52" s="63" t="s">
        <v>60</v>
      </c>
      <c r="E52" s="234">
        <v>17193.75</v>
      </c>
      <c r="F52" s="65">
        <v>0</v>
      </c>
      <c r="G52" s="65">
        <v>0</v>
      </c>
      <c r="H52" s="65"/>
      <c r="I52" s="65"/>
    </row>
    <row r="53" spans="1:20" x14ac:dyDescent="0.25">
      <c r="A53" s="303" t="s">
        <v>72</v>
      </c>
      <c r="B53" s="304"/>
      <c r="C53" s="305"/>
      <c r="D53" s="126" t="s">
        <v>86</v>
      </c>
      <c r="E53" s="215">
        <v>17193.75</v>
      </c>
      <c r="F53" s="51"/>
      <c r="G53" s="51"/>
      <c r="H53" s="51"/>
      <c r="I53" s="51"/>
    </row>
    <row r="54" spans="1:20" x14ac:dyDescent="0.25">
      <c r="A54" s="124">
        <v>4</v>
      </c>
      <c r="B54" s="125"/>
      <c r="C54" s="126"/>
      <c r="D54" s="126" t="s">
        <v>60</v>
      </c>
      <c r="E54" s="215">
        <v>17193.75</v>
      </c>
      <c r="F54" s="51"/>
      <c r="G54" s="51"/>
      <c r="H54" s="51"/>
      <c r="I54" s="51"/>
    </row>
    <row r="55" spans="1:20" x14ac:dyDescent="0.25">
      <c r="A55" s="124"/>
      <c r="B55" s="125">
        <v>45</v>
      </c>
      <c r="C55" s="126"/>
      <c r="D55" s="126" t="s">
        <v>60</v>
      </c>
      <c r="E55" s="215">
        <v>17193.75</v>
      </c>
      <c r="F55" s="51"/>
      <c r="G55" s="51"/>
      <c r="H55" s="51"/>
      <c r="I55" s="51"/>
    </row>
    <row r="56" spans="1:20" x14ac:dyDescent="0.25">
      <c r="A56" s="124"/>
      <c r="B56" s="125"/>
      <c r="C56" s="126">
        <v>451</v>
      </c>
      <c r="D56" s="126" t="s">
        <v>180</v>
      </c>
      <c r="E56" s="215">
        <v>17193.75</v>
      </c>
      <c r="F56" s="51"/>
      <c r="G56" s="51"/>
      <c r="H56" s="51"/>
      <c r="I56" s="51"/>
      <c r="K56" s="39"/>
      <c r="M56" s="39"/>
    </row>
    <row r="57" spans="1:20" x14ac:dyDescent="0.25">
      <c r="A57" s="124"/>
      <c r="B57" s="125"/>
      <c r="C57" s="126">
        <v>4511</v>
      </c>
      <c r="D57" s="126" t="s">
        <v>180</v>
      </c>
      <c r="E57" s="215">
        <v>17193.75</v>
      </c>
      <c r="F57" s="51"/>
      <c r="G57" s="51"/>
      <c r="H57" s="51"/>
      <c r="I57" s="51"/>
      <c r="K57" s="39"/>
      <c r="M57" s="39"/>
    </row>
    <row r="58" spans="1:20" x14ac:dyDescent="0.25">
      <c r="A58" s="294" t="s">
        <v>77</v>
      </c>
      <c r="B58" s="295"/>
      <c r="C58" s="296"/>
      <c r="D58" s="66" t="s">
        <v>78</v>
      </c>
      <c r="E58" s="220">
        <v>1374309.41</v>
      </c>
      <c r="F58" s="82">
        <v>1735730</v>
      </c>
      <c r="G58" s="82">
        <f>SUM(G61,G69)</f>
        <v>1735729.53</v>
      </c>
      <c r="H58" s="64"/>
      <c r="I58" s="64"/>
      <c r="K58" s="39"/>
      <c r="M58" s="39"/>
      <c r="T58" s="39"/>
    </row>
    <row r="59" spans="1:20" x14ac:dyDescent="0.25">
      <c r="A59" s="303" t="s">
        <v>181</v>
      </c>
      <c r="B59" s="304"/>
      <c r="C59" s="305"/>
      <c r="D59" s="123" t="s">
        <v>215</v>
      </c>
      <c r="E59" s="221">
        <v>1373778.51</v>
      </c>
      <c r="F59" s="34">
        <v>1735730</v>
      </c>
      <c r="G59" s="34">
        <v>1735729.53</v>
      </c>
      <c r="H59" s="51">
        <f t="shared" si="0"/>
        <v>126.34711617377098</v>
      </c>
      <c r="I59" s="51">
        <f>G59/F59*100</f>
        <v>99.999972922055846</v>
      </c>
      <c r="K59" s="39"/>
      <c r="M59" s="39"/>
      <c r="T59" s="39"/>
    </row>
    <row r="60" spans="1:20" x14ac:dyDescent="0.25">
      <c r="A60" s="130">
        <v>3</v>
      </c>
      <c r="B60" s="131"/>
      <c r="C60" s="132"/>
      <c r="D60" s="123" t="s">
        <v>10</v>
      </c>
      <c r="E60" s="221"/>
      <c r="F60" s="34"/>
      <c r="G60" s="34"/>
      <c r="H60" s="51"/>
      <c r="I60" s="51"/>
      <c r="K60" s="39"/>
      <c r="M60" s="39"/>
      <c r="T60" s="39"/>
    </row>
    <row r="61" spans="1:20" x14ac:dyDescent="0.25">
      <c r="A61" s="40"/>
      <c r="B61" s="41">
        <v>31</v>
      </c>
      <c r="C61" s="42">
        <v>31</v>
      </c>
      <c r="D61" s="42" t="s">
        <v>126</v>
      </c>
      <c r="E61" s="215">
        <v>1373778.51</v>
      </c>
      <c r="F61" s="215">
        <v>1735730</v>
      </c>
      <c r="G61" s="51">
        <v>1735729.53</v>
      </c>
      <c r="H61" s="51">
        <f t="shared" si="0"/>
        <v>126.34711617377098</v>
      </c>
      <c r="I61" s="51">
        <f t="shared" ref="I61" si="3">G61/F61*100</f>
        <v>99.999972922055846</v>
      </c>
      <c r="K61" s="39"/>
      <c r="M61" s="39"/>
    </row>
    <row r="62" spans="1:20" x14ac:dyDescent="0.25">
      <c r="A62" s="124"/>
      <c r="B62" s="125"/>
      <c r="C62" s="126">
        <v>311</v>
      </c>
      <c r="D62" s="126" t="s">
        <v>182</v>
      </c>
      <c r="E62" s="215">
        <v>1130306.1000000001</v>
      </c>
      <c r="F62" s="51"/>
      <c r="G62" s="51">
        <v>1437715.73</v>
      </c>
      <c r="H62" s="51">
        <f t="shared" si="0"/>
        <v>127.19702477054666</v>
      </c>
      <c r="I62" s="51"/>
      <c r="K62" s="39"/>
      <c r="M62" s="39"/>
    </row>
    <row r="63" spans="1:20" x14ac:dyDescent="0.25">
      <c r="A63" s="124"/>
      <c r="B63" s="125"/>
      <c r="C63" s="126">
        <v>3111</v>
      </c>
      <c r="D63" s="126" t="s">
        <v>140</v>
      </c>
      <c r="E63" s="215">
        <v>1130306.1000000001</v>
      </c>
      <c r="F63" s="51"/>
      <c r="G63" s="51">
        <v>1437715.73</v>
      </c>
      <c r="H63" s="51">
        <f t="shared" si="0"/>
        <v>127.19702477054666</v>
      </c>
      <c r="I63" s="51"/>
      <c r="K63" s="39"/>
      <c r="M63" s="39"/>
    </row>
    <row r="64" spans="1:20" x14ac:dyDescent="0.25">
      <c r="A64" s="124"/>
      <c r="B64" s="125"/>
      <c r="C64" s="126">
        <v>312</v>
      </c>
      <c r="D64" s="126" t="s">
        <v>105</v>
      </c>
      <c r="E64" s="215">
        <v>56969.93</v>
      </c>
      <c r="F64" s="51"/>
      <c r="G64" s="51">
        <v>60790.58</v>
      </c>
      <c r="H64" s="51">
        <f t="shared" si="0"/>
        <v>106.70643267421956</v>
      </c>
      <c r="I64" s="51"/>
      <c r="K64" s="39"/>
      <c r="M64" s="39"/>
    </row>
    <row r="65" spans="1:13" x14ac:dyDescent="0.25">
      <c r="A65" s="124"/>
      <c r="B65" s="125"/>
      <c r="C65" s="126">
        <v>3121</v>
      </c>
      <c r="D65" s="126" t="s">
        <v>105</v>
      </c>
      <c r="E65" s="215">
        <v>56969.93</v>
      </c>
      <c r="F65" s="51"/>
      <c r="G65" s="51">
        <v>60790.58</v>
      </c>
      <c r="H65" s="51">
        <f t="shared" si="0"/>
        <v>106.70643267421956</v>
      </c>
      <c r="I65" s="51"/>
      <c r="K65" s="39"/>
      <c r="M65" s="39"/>
    </row>
    <row r="66" spans="1:13" x14ac:dyDescent="0.25">
      <c r="A66" s="124"/>
      <c r="B66" s="125"/>
      <c r="C66" s="126">
        <v>313</v>
      </c>
      <c r="D66" s="126" t="s">
        <v>129</v>
      </c>
      <c r="E66" s="215">
        <v>186502.48</v>
      </c>
      <c r="F66" s="51"/>
      <c r="G66" s="51">
        <v>237223.22</v>
      </c>
      <c r="H66" s="51">
        <f t="shared" si="0"/>
        <v>127.19574560080915</v>
      </c>
      <c r="I66" s="51"/>
      <c r="K66" s="39"/>
      <c r="M66" s="39"/>
    </row>
    <row r="67" spans="1:13" x14ac:dyDescent="0.25">
      <c r="A67" s="124"/>
      <c r="B67" s="125"/>
      <c r="C67" s="126">
        <v>3132</v>
      </c>
      <c r="D67" s="126" t="s">
        <v>183</v>
      </c>
      <c r="E67" s="215">
        <v>186497.72</v>
      </c>
      <c r="F67" s="51"/>
      <c r="G67" s="51">
        <v>237223.22</v>
      </c>
      <c r="H67" s="51">
        <f t="shared" si="0"/>
        <v>127.19899203057281</v>
      </c>
      <c r="I67" s="51"/>
      <c r="K67" s="39"/>
      <c r="M67" s="39"/>
    </row>
    <row r="68" spans="1:13" x14ac:dyDescent="0.25">
      <c r="A68" s="124"/>
      <c r="B68" s="125"/>
      <c r="C68" s="126">
        <v>3133</v>
      </c>
      <c r="D68" s="126" t="s">
        <v>184</v>
      </c>
      <c r="E68" s="215">
        <v>4.76</v>
      </c>
      <c r="F68" s="51"/>
      <c r="G68" s="51"/>
      <c r="H68" s="51"/>
      <c r="I68" s="51"/>
      <c r="K68" s="39"/>
      <c r="M68" s="39"/>
    </row>
    <row r="69" spans="1:13" x14ac:dyDescent="0.25">
      <c r="A69" s="323" t="s">
        <v>185</v>
      </c>
      <c r="B69" s="323"/>
      <c r="C69" s="323"/>
      <c r="D69" s="128" t="s">
        <v>232</v>
      </c>
      <c r="E69" s="215">
        <v>530.9</v>
      </c>
      <c r="F69" s="51">
        <v>0</v>
      </c>
      <c r="G69" s="51">
        <v>0</v>
      </c>
      <c r="H69" s="51">
        <f t="shared" si="0"/>
        <v>0</v>
      </c>
      <c r="I69" s="51"/>
      <c r="K69" s="39"/>
      <c r="M69" s="39"/>
    </row>
    <row r="70" spans="1:13" x14ac:dyDescent="0.25">
      <c r="A70" s="127">
        <v>3</v>
      </c>
      <c r="B70" s="127"/>
      <c r="C70" s="127"/>
      <c r="D70" s="72" t="s">
        <v>10</v>
      </c>
      <c r="E70" s="235"/>
      <c r="F70" s="51"/>
      <c r="G70" s="51"/>
      <c r="H70" s="51"/>
      <c r="I70" s="51"/>
      <c r="K70" s="39"/>
      <c r="M70" s="39"/>
    </row>
    <row r="71" spans="1:13" x14ac:dyDescent="0.25">
      <c r="A71" s="127"/>
      <c r="B71" s="127">
        <v>31</v>
      </c>
      <c r="C71" s="127"/>
      <c r="D71" s="72" t="s">
        <v>11</v>
      </c>
      <c r="E71" s="235"/>
      <c r="F71" s="51"/>
      <c r="G71" s="51"/>
      <c r="H71" s="51"/>
      <c r="I71" s="51"/>
      <c r="K71" s="39"/>
      <c r="M71" s="39"/>
    </row>
    <row r="72" spans="1:13" x14ac:dyDescent="0.25">
      <c r="A72" s="127"/>
      <c r="B72" s="127"/>
      <c r="C72" s="127">
        <v>312</v>
      </c>
      <c r="D72" s="72" t="s">
        <v>105</v>
      </c>
      <c r="E72" s="235">
        <v>530.9</v>
      </c>
      <c r="F72" s="51">
        <v>0</v>
      </c>
      <c r="G72" s="51"/>
      <c r="H72" s="51">
        <f t="shared" ref="H72:H133" si="4">G72/E72*100</f>
        <v>0</v>
      </c>
      <c r="I72" s="51"/>
      <c r="K72" s="39"/>
      <c r="M72" s="39"/>
    </row>
    <row r="73" spans="1:13" x14ac:dyDescent="0.25">
      <c r="A73" s="185"/>
      <c r="B73" s="185"/>
      <c r="C73" s="185">
        <v>3121</v>
      </c>
      <c r="D73" s="72" t="s">
        <v>105</v>
      </c>
      <c r="E73" s="235">
        <v>530.9</v>
      </c>
      <c r="F73" s="51">
        <v>0</v>
      </c>
      <c r="G73" s="51"/>
      <c r="H73" s="51">
        <f t="shared" si="4"/>
        <v>0</v>
      </c>
      <c r="I73" s="51"/>
      <c r="K73" s="39"/>
      <c r="M73" s="39"/>
    </row>
    <row r="74" spans="1:13" x14ac:dyDescent="0.25">
      <c r="A74" s="295" t="s">
        <v>79</v>
      </c>
      <c r="B74" s="295"/>
      <c r="C74" s="295"/>
      <c r="D74" s="152" t="s">
        <v>78</v>
      </c>
      <c r="E74" s="224">
        <v>181434.5</v>
      </c>
      <c r="F74" s="65">
        <v>254482.43</v>
      </c>
      <c r="G74" s="67">
        <v>223994.31</v>
      </c>
      <c r="H74" s="65">
        <f t="shared" si="4"/>
        <v>123.45739647090272</v>
      </c>
      <c r="I74" s="65">
        <f>G74/F74*100</f>
        <v>88.019557971055221</v>
      </c>
      <c r="K74" s="39"/>
      <c r="M74" s="39"/>
    </row>
    <row r="75" spans="1:13" x14ac:dyDescent="0.25">
      <c r="A75" s="306" t="s">
        <v>189</v>
      </c>
      <c r="B75" s="306"/>
      <c r="C75" s="306"/>
      <c r="D75" s="72" t="s">
        <v>215</v>
      </c>
      <c r="E75" s="235"/>
      <c r="F75" s="51"/>
      <c r="G75" s="216"/>
      <c r="H75" s="51"/>
      <c r="I75" s="51"/>
      <c r="K75" s="39"/>
      <c r="M75" s="39"/>
    </row>
    <row r="76" spans="1:13" x14ac:dyDescent="0.25">
      <c r="A76" s="144">
        <v>3</v>
      </c>
      <c r="B76" s="144"/>
      <c r="C76" s="144"/>
      <c r="D76" s="72" t="s">
        <v>10</v>
      </c>
      <c r="E76" s="235">
        <f>SUM(E77,E91,E95)</f>
        <v>181434.49999999997</v>
      </c>
      <c r="F76" s="51">
        <f>SUM(F77,F91,F95)</f>
        <v>183122.69</v>
      </c>
      <c r="G76" s="51">
        <f>SUM(G77,G91,G95)</f>
        <v>183116.71</v>
      </c>
      <c r="H76" s="51"/>
      <c r="I76" s="51"/>
      <c r="K76" s="39"/>
      <c r="M76" s="39"/>
    </row>
    <row r="77" spans="1:13" x14ac:dyDescent="0.25">
      <c r="A77" s="125"/>
      <c r="B77" s="219">
        <v>32</v>
      </c>
      <c r="C77" s="125"/>
      <c r="D77" s="72" t="s">
        <v>19</v>
      </c>
      <c r="E77" s="235">
        <f>SUM(E78,E80,E83,E86)</f>
        <v>151845.18999999997</v>
      </c>
      <c r="F77" s="51">
        <v>150196.71</v>
      </c>
      <c r="G77" s="51">
        <f>SUM(G78,G80,G83,G86)</f>
        <v>150196.71999999997</v>
      </c>
      <c r="H77" s="51">
        <f t="shared" si="4"/>
        <v>98.914374567939888</v>
      </c>
      <c r="I77" s="51">
        <f t="shared" ref="I77:I133" si="5">G77/F77*100</f>
        <v>100.00000665793544</v>
      </c>
      <c r="K77" s="39"/>
      <c r="M77" s="39"/>
    </row>
    <row r="78" spans="1:13" x14ac:dyDescent="0.25">
      <c r="A78" s="144"/>
      <c r="B78" s="144"/>
      <c r="C78" s="144">
        <v>321</v>
      </c>
      <c r="D78" s="72" t="s">
        <v>143</v>
      </c>
      <c r="E78" s="235">
        <v>16205.22</v>
      </c>
      <c r="F78" s="51"/>
      <c r="G78" s="51">
        <v>21535.279999999999</v>
      </c>
      <c r="H78" s="51">
        <f t="shared" si="4"/>
        <v>132.89100672499353</v>
      </c>
      <c r="I78" s="51"/>
      <c r="K78" s="39"/>
      <c r="M78" s="39"/>
    </row>
    <row r="79" spans="1:13" x14ac:dyDescent="0.25">
      <c r="A79" s="125"/>
      <c r="B79" s="125"/>
      <c r="C79" s="125">
        <v>3212</v>
      </c>
      <c r="D79" s="72" t="s">
        <v>186</v>
      </c>
      <c r="E79" s="235">
        <v>16205.22</v>
      </c>
      <c r="F79" s="51"/>
      <c r="G79" s="51">
        <v>21535.279999999999</v>
      </c>
      <c r="H79" s="51">
        <f t="shared" si="4"/>
        <v>132.89100672499353</v>
      </c>
      <c r="I79" s="51"/>
      <c r="K79" s="39"/>
      <c r="M79" s="39"/>
    </row>
    <row r="80" spans="1:13" x14ac:dyDescent="0.25">
      <c r="A80" s="144"/>
      <c r="B80" s="144"/>
      <c r="C80" s="144">
        <v>322</v>
      </c>
      <c r="D80" s="72" t="s">
        <v>147</v>
      </c>
      <c r="E80" s="235">
        <v>1773.52</v>
      </c>
      <c r="F80" s="51"/>
      <c r="G80" s="51">
        <f>SUM(G81,G82)</f>
        <v>88684.29</v>
      </c>
      <c r="H80" s="51">
        <f t="shared" si="4"/>
        <v>5000.4674319996393</v>
      </c>
      <c r="I80" s="51"/>
      <c r="K80" s="39"/>
      <c r="M80" s="39"/>
    </row>
    <row r="81" spans="1:13" x14ac:dyDescent="0.25">
      <c r="A81" s="144"/>
      <c r="B81" s="144"/>
      <c r="C81" s="144">
        <v>3221</v>
      </c>
      <c r="D81" s="72" t="s">
        <v>191</v>
      </c>
      <c r="E81" s="235">
        <v>1578.88</v>
      </c>
      <c r="F81" s="51"/>
      <c r="G81" s="51"/>
      <c r="H81" s="51"/>
      <c r="I81" s="51"/>
      <c r="K81" s="39"/>
      <c r="M81" s="39"/>
    </row>
    <row r="82" spans="1:13" x14ac:dyDescent="0.25">
      <c r="A82" s="125"/>
      <c r="B82" s="125"/>
      <c r="C82" s="125">
        <v>3222</v>
      </c>
      <c r="D82" s="72" t="s">
        <v>190</v>
      </c>
      <c r="E82" s="235">
        <v>194.64</v>
      </c>
      <c r="F82" s="51"/>
      <c r="G82" s="51">
        <v>88684.29</v>
      </c>
      <c r="H82" s="51">
        <f t="shared" si="4"/>
        <v>45563.239827373611</v>
      </c>
      <c r="I82" s="51"/>
      <c r="K82" s="39"/>
      <c r="M82" s="39"/>
    </row>
    <row r="83" spans="1:13" x14ac:dyDescent="0.25">
      <c r="A83" s="175"/>
      <c r="B83" s="175"/>
      <c r="C83" s="175">
        <v>323</v>
      </c>
      <c r="D83" s="72" t="s">
        <v>111</v>
      </c>
      <c r="E83" s="235">
        <v>133349.15</v>
      </c>
      <c r="F83" s="51"/>
      <c r="G83" s="51">
        <v>38711.53</v>
      </c>
      <c r="H83" s="51">
        <f t="shared" si="4"/>
        <v>29.030203792075167</v>
      </c>
      <c r="I83" s="51"/>
      <c r="K83" s="39"/>
      <c r="M83" s="39"/>
    </row>
    <row r="84" spans="1:13" x14ac:dyDescent="0.25">
      <c r="A84" s="214"/>
      <c r="B84" s="214"/>
      <c r="C84" s="214">
        <v>3231</v>
      </c>
      <c r="D84" s="72" t="s">
        <v>244</v>
      </c>
      <c r="E84" s="235"/>
      <c r="F84" s="51"/>
      <c r="G84" s="51">
        <v>1475</v>
      </c>
      <c r="H84" s="51"/>
      <c r="I84" s="51"/>
      <c r="K84" s="39"/>
      <c r="M84" s="39"/>
    </row>
    <row r="85" spans="1:13" x14ac:dyDescent="0.25">
      <c r="A85" s="144"/>
      <c r="B85" s="144"/>
      <c r="C85" s="144">
        <v>3239</v>
      </c>
      <c r="D85" s="72" t="s">
        <v>192</v>
      </c>
      <c r="E85" s="235">
        <v>133349.15</v>
      </c>
      <c r="F85" s="51"/>
      <c r="G85" s="51">
        <v>37236.53</v>
      </c>
      <c r="H85" s="51">
        <f t="shared" si="4"/>
        <v>27.924085005416231</v>
      </c>
      <c r="I85" s="51"/>
      <c r="K85" s="39"/>
      <c r="M85" s="39"/>
    </row>
    <row r="86" spans="1:13" x14ac:dyDescent="0.25">
      <c r="A86" s="175"/>
      <c r="B86" s="175"/>
      <c r="C86" s="175">
        <v>329</v>
      </c>
      <c r="D86" s="72" t="s">
        <v>118</v>
      </c>
      <c r="E86" s="235">
        <v>517.29999999999995</v>
      </c>
      <c r="F86" s="51"/>
      <c r="G86" s="51">
        <f>SUM(G87,G88,G90)</f>
        <v>1265.6199999999999</v>
      </c>
      <c r="H86" s="51">
        <f t="shared" si="4"/>
        <v>244.6588053353953</v>
      </c>
      <c r="I86" s="51"/>
      <c r="K86" s="39"/>
      <c r="M86" s="39"/>
    </row>
    <row r="87" spans="1:13" x14ac:dyDescent="0.25">
      <c r="A87" s="125"/>
      <c r="B87" s="125"/>
      <c r="C87" s="125">
        <v>3291</v>
      </c>
      <c r="D87" s="72" t="s">
        <v>187</v>
      </c>
      <c r="E87" s="235">
        <v>172.01</v>
      </c>
      <c r="F87" s="51"/>
      <c r="G87" s="51">
        <v>825.62</v>
      </c>
      <c r="H87" s="51"/>
      <c r="I87" s="51"/>
      <c r="K87" s="39"/>
      <c r="M87" s="39"/>
    </row>
    <row r="88" spans="1:13" x14ac:dyDescent="0.25">
      <c r="A88" s="214"/>
      <c r="B88" s="214"/>
      <c r="C88" s="214">
        <v>3293</v>
      </c>
      <c r="D88" s="72" t="s">
        <v>120</v>
      </c>
      <c r="E88" s="235"/>
      <c r="F88" s="51"/>
      <c r="G88" s="51">
        <v>440</v>
      </c>
      <c r="H88" s="51"/>
      <c r="I88" s="51"/>
      <c r="K88" s="39"/>
      <c r="M88" s="39"/>
    </row>
    <row r="89" spans="1:13" x14ac:dyDescent="0.25">
      <c r="A89" s="125"/>
      <c r="B89" s="125"/>
      <c r="C89" s="125">
        <v>3295</v>
      </c>
      <c r="D89" s="72" t="s">
        <v>188</v>
      </c>
      <c r="E89" s="235"/>
      <c r="F89" s="51"/>
      <c r="G89" s="51"/>
      <c r="H89" s="51"/>
      <c r="I89" s="51"/>
      <c r="K89" s="39"/>
      <c r="M89" s="39"/>
    </row>
    <row r="90" spans="1:13" x14ac:dyDescent="0.25">
      <c r="A90" s="125"/>
      <c r="B90" s="125"/>
      <c r="C90" s="125">
        <v>3296</v>
      </c>
      <c r="D90" s="72" t="s">
        <v>157</v>
      </c>
      <c r="E90" s="235">
        <v>345.29</v>
      </c>
      <c r="F90" s="51"/>
      <c r="G90" s="51"/>
      <c r="H90" s="51"/>
      <c r="I90" s="51"/>
      <c r="K90" s="39"/>
      <c r="M90" s="39"/>
    </row>
    <row r="91" spans="1:13" x14ac:dyDescent="0.25">
      <c r="A91" s="125"/>
      <c r="B91" s="219">
        <v>37</v>
      </c>
      <c r="C91" s="125"/>
      <c r="D91" s="72" t="s">
        <v>124</v>
      </c>
      <c r="E91" s="235">
        <v>28223.33</v>
      </c>
      <c r="F91" s="51">
        <v>31560</v>
      </c>
      <c r="G91" s="51">
        <v>31554.01</v>
      </c>
      <c r="H91" s="51">
        <f t="shared" si="4"/>
        <v>111.80115882852944</v>
      </c>
      <c r="I91" s="51">
        <f t="shared" si="5"/>
        <v>99.981020278833967</v>
      </c>
      <c r="K91" s="39"/>
      <c r="M91" s="39"/>
    </row>
    <row r="92" spans="1:13" ht="18" customHeight="1" x14ac:dyDescent="0.25">
      <c r="A92" s="125"/>
      <c r="B92" s="125"/>
      <c r="C92" s="125">
        <v>372</v>
      </c>
      <c r="D92" s="72" t="s">
        <v>216</v>
      </c>
      <c r="E92" s="235">
        <v>28223.33</v>
      </c>
      <c r="F92" s="51"/>
      <c r="G92" s="51">
        <f>SUM(G94,G93)</f>
        <v>31554.01</v>
      </c>
      <c r="H92" s="51">
        <f t="shared" si="4"/>
        <v>111.80115882852944</v>
      </c>
      <c r="I92" s="51"/>
      <c r="K92" s="39"/>
      <c r="M92" s="39"/>
    </row>
    <row r="93" spans="1:13" x14ac:dyDescent="0.25">
      <c r="A93" s="125"/>
      <c r="B93" s="125"/>
      <c r="C93" s="125">
        <v>3721</v>
      </c>
      <c r="D93" s="72" t="s">
        <v>128</v>
      </c>
      <c r="E93" s="235">
        <v>1759.26</v>
      </c>
      <c r="F93" s="51"/>
      <c r="G93" s="51">
        <v>697.64</v>
      </c>
      <c r="H93" s="51">
        <f t="shared" si="4"/>
        <v>39.655309618817</v>
      </c>
      <c r="I93" s="51"/>
      <c r="K93" s="39"/>
      <c r="M93" s="39"/>
    </row>
    <row r="94" spans="1:13" x14ac:dyDescent="0.25">
      <c r="A94" s="153"/>
      <c r="B94" s="153"/>
      <c r="C94" s="157">
        <v>3722</v>
      </c>
      <c r="D94" s="72" t="s">
        <v>91</v>
      </c>
      <c r="E94" s="235">
        <v>26464.07</v>
      </c>
      <c r="F94" s="51"/>
      <c r="G94" s="51">
        <v>30856.37</v>
      </c>
      <c r="H94" s="51">
        <f t="shared" si="4"/>
        <v>116.59722030662705</v>
      </c>
      <c r="I94" s="51"/>
      <c r="K94" s="39"/>
      <c r="M94" s="39"/>
    </row>
    <row r="95" spans="1:13" x14ac:dyDescent="0.25">
      <c r="A95" s="153"/>
      <c r="B95" s="157">
        <v>38</v>
      </c>
      <c r="C95" s="157"/>
      <c r="D95" s="171" t="s">
        <v>162</v>
      </c>
      <c r="E95" s="215">
        <v>1365.98</v>
      </c>
      <c r="F95" s="51">
        <v>1365.98</v>
      </c>
      <c r="G95" s="51">
        <v>1365.98</v>
      </c>
      <c r="H95" s="51">
        <f t="shared" si="4"/>
        <v>100</v>
      </c>
      <c r="I95" s="51">
        <f t="shared" si="5"/>
        <v>100</v>
      </c>
      <c r="K95" s="39"/>
      <c r="M95" s="39"/>
    </row>
    <row r="96" spans="1:13" x14ac:dyDescent="0.25">
      <c r="A96" s="153"/>
      <c r="B96" s="153"/>
      <c r="C96" s="157">
        <v>3812</v>
      </c>
      <c r="D96" s="171" t="s">
        <v>220</v>
      </c>
      <c r="E96" s="215">
        <v>1365.98</v>
      </c>
      <c r="F96" s="51"/>
      <c r="G96" s="51">
        <v>1365.98</v>
      </c>
      <c r="H96" s="51">
        <f t="shared" si="4"/>
        <v>100</v>
      </c>
      <c r="I96" s="51"/>
      <c r="K96" s="39"/>
      <c r="M96" s="39"/>
    </row>
    <row r="97" spans="1:13" x14ac:dyDescent="0.25">
      <c r="A97" s="153"/>
      <c r="B97" s="153"/>
      <c r="C97" s="157">
        <v>38129</v>
      </c>
      <c r="D97" s="171" t="s">
        <v>221</v>
      </c>
      <c r="E97" s="215">
        <v>1365.98</v>
      </c>
      <c r="F97" s="51"/>
      <c r="G97" s="51">
        <v>1365.98</v>
      </c>
      <c r="H97" s="51">
        <f t="shared" si="4"/>
        <v>100</v>
      </c>
      <c r="I97" s="51"/>
      <c r="K97" s="39"/>
      <c r="M97" s="39"/>
    </row>
    <row r="98" spans="1:13" x14ac:dyDescent="0.25">
      <c r="A98" s="307" t="s">
        <v>274</v>
      </c>
      <c r="B98" s="306"/>
      <c r="C98" s="308"/>
      <c r="D98" s="225" t="s">
        <v>196</v>
      </c>
      <c r="E98" s="236">
        <v>1569.83</v>
      </c>
      <c r="F98" s="165">
        <v>3000</v>
      </c>
      <c r="G98" s="227">
        <f>SUM(G101,G104)</f>
        <v>149.51</v>
      </c>
      <c r="H98" s="165"/>
      <c r="I98" s="165">
        <f t="shared" si="5"/>
        <v>4.9836666666666662</v>
      </c>
      <c r="K98" s="39"/>
      <c r="M98" s="39"/>
    </row>
    <row r="99" spans="1:13" x14ac:dyDescent="0.25">
      <c r="A99" s="124">
        <v>3</v>
      </c>
      <c r="B99" s="125"/>
      <c r="C99" s="126"/>
      <c r="D99" s="126" t="s">
        <v>10</v>
      </c>
      <c r="E99" s="215">
        <v>1569.83</v>
      </c>
      <c r="F99" s="51">
        <v>3000</v>
      </c>
      <c r="G99" s="51">
        <v>21.71</v>
      </c>
      <c r="H99" s="51"/>
      <c r="I99" s="51">
        <f t="shared" si="5"/>
        <v>0.72366666666666668</v>
      </c>
      <c r="K99" s="39"/>
      <c r="M99" s="39"/>
    </row>
    <row r="100" spans="1:13" x14ac:dyDescent="0.25">
      <c r="A100" s="124"/>
      <c r="B100" s="125">
        <v>32</v>
      </c>
      <c r="C100" s="126"/>
      <c r="D100" s="126" t="s">
        <v>19</v>
      </c>
      <c r="E100" s="215">
        <v>1569.83</v>
      </c>
      <c r="F100" s="51">
        <v>3000</v>
      </c>
      <c r="G100" s="51"/>
      <c r="H100" s="51"/>
      <c r="I100" s="51">
        <f t="shared" si="5"/>
        <v>0</v>
      </c>
      <c r="K100" s="39"/>
      <c r="M100" s="39"/>
    </row>
    <row r="101" spans="1:13" x14ac:dyDescent="0.25">
      <c r="A101" s="124"/>
      <c r="B101" s="125"/>
      <c r="C101" s="126">
        <v>322</v>
      </c>
      <c r="D101" s="126" t="s">
        <v>147</v>
      </c>
      <c r="E101" s="215"/>
      <c r="F101" s="51"/>
      <c r="G101" s="51">
        <v>21.71</v>
      </c>
      <c r="H101" s="51"/>
      <c r="I101" s="51"/>
      <c r="K101" s="39"/>
      <c r="M101" s="39"/>
    </row>
    <row r="102" spans="1:13" x14ac:dyDescent="0.25">
      <c r="A102" s="124"/>
      <c r="B102" s="125"/>
      <c r="C102" s="126">
        <v>3221</v>
      </c>
      <c r="D102" s="126" t="s">
        <v>171</v>
      </c>
      <c r="E102" s="215"/>
      <c r="F102" s="51"/>
      <c r="G102" s="51"/>
      <c r="H102" s="51"/>
      <c r="I102" s="51"/>
      <c r="K102" s="39"/>
      <c r="M102" s="39"/>
    </row>
    <row r="103" spans="1:13" x14ac:dyDescent="0.25">
      <c r="A103" s="124"/>
      <c r="B103" s="125"/>
      <c r="C103" s="126">
        <v>3223</v>
      </c>
      <c r="D103" s="126" t="s">
        <v>109</v>
      </c>
      <c r="E103" s="215"/>
      <c r="F103" s="51"/>
      <c r="G103" s="51">
        <v>21.71</v>
      </c>
      <c r="H103" s="51"/>
      <c r="I103" s="51"/>
      <c r="K103" s="39"/>
      <c r="M103" s="39"/>
    </row>
    <row r="104" spans="1:13" x14ac:dyDescent="0.25">
      <c r="A104" s="176"/>
      <c r="B104" s="177"/>
      <c r="C104" s="178">
        <v>329</v>
      </c>
      <c r="D104" s="178" t="s">
        <v>273</v>
      </c>
      <c r="E104" s="215">
        <v>1569.83</v>
      </c>
      <c r="F104" s="51"/>
      <c r="G104" s="51">
        <v>127.8</v>
      </c>
      <c r="H104" s="51"/>
      <c r="I104" s="51"/>
      <c r="K104" s="39"/>
      <c r="M104" s="39"/>
    </row>
    <row r="105" spans="1:13" x14ac:dyDescent="0.25">
      <c r="A105" s="124"/>
      <c r="B105" s="125"/>
      <c r="C105" s="126">
        <v>3293</v>
      </c>
      <c r="D105" s="126" t="s">
        <v>120</v>
      </c>
      <c r="E105" s="215">
        <v>1569.83</v>
      </c>
      <c r="F105" s="51"/>
      <c r="G105" s="51">
        <v>127.8</v>
      </c>
      <c r="H105" s="51"/>
      <c r="I105" s="51"/>
      <c r="K105" s="39"/>
      <c r="M105" s="39"/>
    </row>
    <row r="106" spans="1:13" x14ac:dyDescent="0.25">
      <c r="A106" s="309" t="s">
        <v>194</v>
      </c>
      <c r="B106" s="310"/>
      <c r="C106" s="311"/>
      <c r="D106" s="225" t="s">
        <v>195</v>
      </c>
      <c r="E106" s="231">
        <v>34659.69</v>
      </c>
      <c r="F106" s="227">
        <v>54751.42</v>
      </c>
      <c r="G106" s="227">
        <v>39468.04</v>
      </c>
      <c r="H106" s="165">
        <f t="shared" si="4"/>
        <v>113.87303233237228</v>
      </c>
      <c r="I106" s="165">
        <f t="shared" si="5"/>
        <v>72.08587466772552</v>
      </c>
      <c r="K106" s="39"/>
      <c r="M106" s="39"/>
    </row>
    <row r="107" spans="1:13" x14ac:dyDescent="0.25">
      <c r="A107" s="124">
        <v>3</v>
      </c>
      <c r="B107" s="125"/>
      <c r="C107" s="126"/>
      <c r="D107" s="126" t="s">
        <v>10</v>
      </c>
      <c r="E107" s="215">
        <v>34574.19</v>
      </c>
      <c r="F107" s="51">
        <v>54751.42</v>
      </c>
      <c r="G107" s="51">
        <v>39468.04</v>
      </c>
      <c r="H107" s="51">
        <f t="shared" si="4"/>
        <v>114.15463384680884</v>
      </c>
      <c r="I107" s="51">
        <f t="shared" si="5"/>
        <v>72.08587466772552</v>
      </c>
      <c r="K107" s="39"/>
      <c r="M107" s="39"/>
    </row>
    <row r="108" spans="1:13" x14ac:dyDescent="0.25">
      <c r="A108" s="124"/>
      <c r="B108" s="125">
        <v>32</v>
      </c>
      <c r="C108" s="126"/>
      <c r="D108" s="126" t="s">
        <v>19</v>
      </c>
      <c r="E108" s="215">
        <v>34574.19</v>
      </c>
      <c r="F108" s="51">
        <v>54751.42</v>
      </c>
      <c r="G108" s="51">
        <v>39468.04</v>
      </c>
      <c r="H108" s="51">
        <f t="shared" si="4"/>
        <v>114.15463384680884</v>
      </c>
      <c r="I108" s="51">
        <f t="shared" si="5"/>
        <v>72.08587466772552</v>
      </c>
      <c r="K108" s="39"/>
      <c r="M108" s="39"/>
    </row>
    <row r="109" spans="1:13" x14ac:dyDescent="0.25">
      <c r="A109" s="172"/>
      <c r="B109" s="173"/>
      <c r="C109" s="174">
        <v>321</v>
      </c>
      <c r="D109" s="174" t="s">
        <v>143</v>
      </c>
      <c r="E109" s="215">
        <v>36</v>
      </c>
      <c r="F109" s="51"/>
      <c r="G109" s="51">
        <v>916.5</v>
      </c>
      <c r="H109" s="51"/>
      <c r="I109" s="51"/>
      <c r="K109" s="39"/>
      <c r="M109" s="39"/>
    </row>
    <row r="110" spans="1:13" x14ac:dyDescent="0.25">
      <c r="A110" s="184"/>
      <c r="B110" s="185"/>
      <c r="C110" s="186">
        <v>3211</v>
      </c>
      <c r="D110" s="186" t="s">
        <v>230</v>
      </c>
      <c r="E110" s="215">
        <v>36</v>
      </c>
      <c r="F110" s="51"/>
      <c r="G110" s="51">
        <v>916.5</v>
      </c>
      <c r="H110" s="51"/>
      <c r="I110" s="51"/>
      <c r="K110" s="39"/>
      <c r="M110" s="39"/>
    </row>
    <row r="111" spans="1:13" x14ac:dyDescent="0.25">
      <c r="A111" s="184"/>
      <c r="B111" s="185"/>
      <c r="C111" s="186">
        <v>322</v>
      </c>
      <c r="D111" s="186" t="s">
        <v>147</v>
      </c>
      <c r="E111" s="215"/>
      <c r="F111" s="51"/>
      <c r="G111" s="51">
        <f>SUM(G112,G113,G114,G115,G116)</f>
        <v>38551.539999999994</v>
      </c>
      <c r="H111" s="51"/>
      <c r="I111" s="51"/>
      <c r="K111" s="39"/>
      <c r="M111" s="39"/>
    </row>
    <row r="112" spans="1:13" x14ac:dyDescent="0.25">
      <c r="A112" s="124"/>
      <c r="B112" s="125"/>
      <c r="C112" s="126">
        <v>3221</v>
      </c>
      <c r="D112" s="151" t="s">
        <v>171</v>
      </c>
      <c r="E112" s="215">
        <v>37.5</v>
      </c>
      <c r="F112" s="51"/>
      <c r="G112" s="51">
        <v>1455.45</v>
      </c>
      <c r="H112" s="51"/>
      <c r="I112" s="51"/>
      <c r="K112" s="39"/>
      <c r="M112" s="39"/>
    </row>
    <row r="113" spans="1:13" x14ac:dyDescent="0.25">
      <c r="A113" s="124"/>
      <c r="B113" s="125"/>
      <c r="C113" s="126">
        <v>3222</v>
      </c>
      <c r="D113" s="126" t="s">
        <v>148</v>
      </c>
      <c r="E113" s="215">
        <v>3541.46</v>
      </c>
      <c r="F113" s="51"/>
      <c r="G113" s="51">
        <v>36274.080000000002</v>
      </c>
      <c r="H113" s="51"/>
      <c r="I113" s="51"/>
      <c r="K113" s="39"/>
      <c r="M113" s="39"/>
    </row>
    <row r="114" spans="1:13" x14ac:dyDescent="0.25">
      <c r="A114" s="124"/>
      <c r="B114" s="125"/>
      <c r="C114" s="126">
        <v>3223</v>
      </c>
      <c r="D114" s="126" t="s">
        <v>109</v>
      </c>
      <c r="E114" s="215">
        <v>69.2</v>
      </c>
      <c r="F114" s="51"/>
      <c r="G114" s="51">
        <v>319.60000000000002</v>
      </c>
      <c r="H114" s="51"/>
      <c r="I114" s="51"/>
      <c r="K114" s="39"/>
      <c r="M114" s="39"/>
    </row>
    <row r="115" spans="1:13" x14ac:dyDescent="0.25">
      <c r="A115" s="172"/>
      <c r="B115" s="173"/>
      <c r="C115" s="174">
        <v>3225</v>
      </c>
      <c r="D115" s="174" t="s">
        <v>110</v>
      </c>
      <c r="E115" s="215">
        <v>21.38</v>
      </c>
      <c r="F115" s="51"/>
      <c r="G115" s="51">
        <v>451.78</v>
      </c>
      <c r="H115" s="51"/>
      <c r="I115" s="51"/>
      <c r="K115" s="39"/>
      <c r="M115" s="39"/>
    </row>
    <row r="116" spans="1:13" x14ac:dyDescent="0.25">
      <c r="A116" s="149"/>
      <c r="B116" s="150"/>
      <c r="C116" s="151">
        <v>323</v>
      </c>
      <c r="D116" s="151" t="s">
        <v>111</v>
      </c>
      <c r="E116" s="215">
        <v>30868.65</v>
      </c>
      <c r="F116" s="51"/>
      <c r="G116" s="51">
        <v>50.63</v>
      </c>
      <c r="H116" s="51">
        <f t="shared" si="4"/>
        <v>0.1640175388298484</v>
      </c>
      <c r="I116" s="51"/>
      <c r="K116" s="39"/>
      <c r="M116" s="39"/>
    </row>
    <row r="117" spans="1:13" x14ac:dyDescent="0.25">
      <c r="A117" s="124"/>
      <c r="B117" s="125"/>
      <c r="C117" s="126">
        <v>3239</v>
      </c>
      <c r="D117" s="126" t="s">
        <v>117</v>
      </c>
      <c r="E117" s="215">
        <v>30868.65</v>
      </c>
      <c r="F117" s="51"/>
      <c r="G117" s="51"/>
      <c r="H117" s="51">
        <f t="shared" si="4"/>
        <v>0</v>
      </c>
      <c r="I117" s="51"/>
      <c r="K117" s="39"/>
      <c r="M117" s="39"/>
    </row>
    <row r="118" spans="1:13" x14ac:dyDescent="0.25">
      <c r="A118" s="124"/>
      <c r="B118" s="125">
        <v>37</v>
      </c>
      <c r="C118" s="126"/>
      <c r="D118" s="126" t="s">
        <v>124</v>
      </c>
      <c r="E118" s="215">
        <v>85.5</v>
      </c>
      <c r="F118" s="51">
        <v>0</v>
      </c>
      <c r="G118" s="51"/>
      <c r="H118" s="51"/>
      <c r="I118" s="51"/>
      <c r="K118" s="39"/>
      <c r="M118" s="39"/>
    </row>
    <row r="119" spans="1:13" ht="15.75" customHeight="1" x14ac:dyDescent="0.25">
      <c r="A119" s="124"/>
      <c r="B119" s="125"/>
      <c r="C119" s="126">
        <v>372</v>
      </c>
      <c r="D119" s="72" t="s">
        <v>216</v>
      </c>
      <c r="E119" s="235">
        <v>85.5</v>
      </c>
      <c r="F119" s="51">
        <v>0</v>
      </c>
      <c r="G119" s="51"/>
      <c r="H119" s="51"/>
      <c r="I119" s="51"/>
      <c r="K119" s="39"/>
      <c r="M119" s="39"/>
    </row>
    <row r="120" spans="1:13" x14ac:dyDescent="0.25">
      <c r="A120" s="143"/>
      <c r="B120" s="144"/>
      <c r="C120" s="145">
        <v>3722</v>
      </c>
      <c r="D120" s="72" t="s">
        <v>91</v>
      </c>
      <c r="E120" s="235"/>
      <c r="F120" s="51"/>
      <c r="G120" s="51"/>
      <c r="H120" s="51"/>
      <c r="I120" s="51"/>
      <c r="K120" s="39"/>
      <c r="M120" s="39"/>
    </row>
    <row r="121" spans="1:13" x14ac:dyDescent="0.25">
      <c r="A121" s="307" t="s">
        <v>227</v>
      </c>
      <c r="B121" s="306"/>
      <c r="C121" s="308"/>
      <c r="D121" s="225" t="s">
        <v>103</v>
      </c>
      <c r="E121" s="231">
        <v>1037.7</v>
      </c>
      <c r="F121" s="165">
        <v>1260</v>
      </c>
      <c r="G121" s="227">
        <v>1260</v>
      </c>
      <c r="H121" s="165">
        <f t="shared" si="4"/>
        <v>121.42237640936686</v>
      </c>
      <c r="I121" s="165">
        <f t="shared" si="5"/>
        <v>100</v>
      </c>
      <c r="K121" s="39"/>
      <c r="M121" s="39"/>
    </row>
    <row r="122" spans="1:13" x14ac:dyDescent="0.25">
      <c r="A122" s="184">
        <v>3</v>
      </c>
      <c r="B122" s="185"/>
      <c r="C122" s="186"/>
      <c r="D122" s="186" t="s">
        <v>10</v>
      </c>
      <c r="E122" s="215"/>
      <c r="F122" s="51"/>
      <c r="G122" s="51"/>
      <c r="H122" s="51"/>
      <c r="I122" s="51"/>
      <c r="K122" s="39"/>
      <c r="M122" s="39"/>
    </row>
    <row r="123" spans="1:13" x14ac:dyDescent="0.25">
      <c r="A123" s="184"/>
      <c r="B123" s="185">
        <v>32</v>
      </c>
      <c r="C123" s="186"/>
      <c r="D123" s="186" t="s">
        <v>19</v>
      </c>
      <c r="E123" s="215">
        <v>1037.7</v>
      </c>
      <c r="F123" s="51">
        <v>1260</v>
      </c>
      <c r="G123" s="51">
        <v>1260</v>
      </c>
      <c r="H123" s="51">
        <f t="shared" si="4"/>
        <v>121.42237640936686</v>
      </c>
      <c r="I123" s="51">
        <f t="shared" si="5"/>
        <v>100</v>
      </c>
      <c r="K123" s="39"/>
      <c r="M123" s="39"/>
    </row>
    <row r="124" spans="1:13" x14ac:dyDescent="0.25">
      <c r="A124" s="184"/>
      <c r="B124" s="185"/>
      <c r="C124" s="186">
        <v>321</v>
      </c>
      <c r="D124" s="186" t="s">
        <v>130</v>
      </c>
      <c r="E124" s="215">
        <v>1037.7</v>
      </c>
      <c r="F124" s="51">
        <v>1260</v>
      </c>
      <c r="G124" s="51">
        <v>1260</v>
      </c>
      <c r="H124" s="51">
        <f t="shared" si="4"/>
        <v>121.42237640936686</v>
      </c>
      <c r="I124" s="51"/>
      <c r="K124" s="39"/>
      <c r="M124" s="39"/>
    </row>
    <row r="125" spans="1:13" x14ac:dyDescent="0.25">
      <c r="A125" s="143"/>
      <c r="B125" s="144"/>
      <c r="C125" s="145">
        <v>3211</v>
      </c>
      <c r="D125" s="145" t="s">
        <v>107</v>
      </c>
      <c r="E125" s="215">
        <v>1037.7</v>
      </c>
      <c r="F125" s="51">
        <v>1200</v>
      </c>
      <c r="G125" s="51">
        <v>1260</v>
      </c>
      <c r="H125" s="51">
        <f t="shared" si="4"/>
        <v>121.42237640936686</v>
      </c>
      <c r="I125" s="51"/>
      <c r="K125" s="39"/>
      <c r="M125" s="39"/>
    </row>
    <row r="126" spans="1:13" x14ac:dyDescent="0.25">
      <c r="A126" s="307" t="s">
        <v>228</v>
      </c>
      <c r="B126" s="306"/>
      <c r="C126" s="308"/>
      <c r="D126" s="145" t="s">
        <v>231</v>
      </c>
      <c r="E126" s="221">
        <v>126.27</v>
      </c>
      <c r="F126" s="51"/>
      <c r="G126" s="51">
        <f>SUM(G127)</f>
        <v>0</v>
      </c>
      <c r="H126" s="51"/>
      <c r="I126" s="51"/>
      <c r="K126" s="39"/>
      <c r="M126" s="39"/>
    </row>
    <row r="127" spans="1:13" x14ac:dyDescent="0.25">
      <c r="A127" s="143">
        <v>3</v>
      </c>
      <c r="B127" s="144"/>
      <c r="C127" s="145"/>
      <c r="D127" s="145" t="s">
        <v>10</v>
      </c>
      <c r="E127" s="215"/>
      <c r="F127" s="51"/>
      <c r="G127" s="51">
        <f>SUM(G129,G131)</f>
        <v>0</v>
      </c>
      <c r="H127" s="51"/>
      <c r="I127" s="51"/>
      <c r="K127" s="39"/>
      <c r="M127" s="39"/>
    </row>
    <row r="128" spans="1:13" x14ac:dyDescent="0.25">
      <c r="A128" s="143"/>
      <c r="B128" s="144">
        <v>32</v>
      </c>
      <c r="C128" s="145"/>
      <c r="D128" s="145" t="s">
        <v>19</v>
      </c>
      <c r="E128" s="215">
        <v>126.27</v>
      </c>
      <c r="F128" s="51"/>
      <c r="G128" s="51"/>
      <c r="H128" s="51"/>
      <c r="I128" s="51"/>
      <c r="K128" s="39"/>
      <c r="M128" s="39"/>
    </row>
    <row r="129" spans="1:14" x14ac:dyDescent="0.25">
      <c r="A129" s="184"/>
      <c r="B129" s="185"/>
      <c r="C129" s="186">
        <v>321</v>
      </c>
      <c r="D129" s="186" t="s">
        <v>143</v>
      </c>
      <c r="E129" s="215"/>
      <c r="F129" s="51"/>
      <c r="G129" s="51"/>
      <c r="H129" s="51"/>
      <c r="I129" s="51"/>
      <c r="K129" s="39"/>
      <c r="M129" s="39"/>
    </row>
    <row r="130" spans="1:14" x14ac:dyDescent="0.25">
      <c r="A130" s="184"/>
      <c r="B130" s="185"/>
      <c r="C130" s="186">
        <v>3211</v>
      </c>
      <c r="D130" s="186" t="s">
        <v>107</v>
      </c>
      <c r="E130" s="215"/>
      <c r="F130" s="51"/>
      <c r="G130" s="51"/>
      <c r="H130" s="51"/>
      <c r="I130" s="51"/>
      <c r="M130" s="39"/>
    </row>
    <row r="131" spans="1:14" x14ac:dyDescent="0.25">
      <c r="A131" s="149"/>
      <c r="B131" s="150"/>
      <c r="C131" s="151">
        <v>322</v>
      </c>
      <c r="D131" s="151" t="s">
        <v>147</v>
      </c>
      <c r="E131" s="215"/>
      <c r="F131" s="51"/>
      <c r="G131" s="51"/>
      <c r="H131" s="51"/>
      <c r="I131" s="51"/>
      <c r="J131" s="117"/>
      <c r="K131" s="117"/>
      <c r="M131" s="39"/>
    </row>
    <row r="132" spans="1:14" x14ac:dyDescent="0.25">
      <c r="A132" s="143"/>
      <c r="B132" s="144"/>
      <c r="C132" s="145">
        <v>3222</v>
      </c>
      <c r="D132" s="145" t="s">
        <v>229</v>
      </c>
      <c r="E132" s="215">
        <v>126.27</v>
      </c>
      <c r="F132" s="51"/>
      <c r="G132" s="51"/>
      <c r="H132" s="51"/>
      <c r="I132" s="51"/>
      <c r="J132" s="117"/>
      <c r="K132" s="117"/>
      <c r="M132" s="39"/>
    </row>
    <row r="133" spans="1:14" x14ac:dyDescent="0.25">
      <c r="A133" s="294" t="s">
        <v>80</v>
      </c>
      <c r="B133" s="295"/>
      <c r="C133" s="296"/>
      <c r="D133" s="66" t="s">
        <v>57</v>
      </c>
      <c r="E133" s="220">
        <v>226.41</v>
      </c>
      <c r="F133" s="65">
        <v>100</v>
      </c>
      <c r="G133" s="65">
        <f>SUM(G135,G139)</f>
        <v>0</v>
      </c>
      <c r="H133" s="65">
        <f t="shared" si="4"/>
        <v>0</v>
      </c>
      <c r="I133" s="65">
        <f t="shared" si="5"/>
        <v>0</v>
      </c>
      <c r="J133" s="117"/>
      <c r="K133" s="117"/>
      <c r="M133" s="118"/>
      <c r="N133" s="117"/>
    </row>
    <row r="134" spans="1:14" x14ac:dyDescent="0.25">
      <c r="A134" s="312" t="s">
        <v>181</v>
      </c>
      <c r="B134" s="313"/>
      <c r="C134" s="314"/>
      <c r="D134" s="45"/>
      <c r="E134" s="215"/>
      <c r="F134" s="51"/>
      <c r="G134" s="51"/>
      <c r="H134" s="51"/>
      <c r="I134" s="51"/>
      <c r="J134" s="117"/>
      <c r="K134" s="117"/>
      <c r="M134" s="118"/>
      <c r="N134" s="117"/>
    </row>
    <row r="135" spans="1:14" x14ac:dyDescent="0.25">
      <c r="A135" s="143">
        <v>3</v>
      </c>
      <c r="B135" s="144">
        <v>34</v>
      </c>
      <c r="C135" s="135"/>
      <c r="D135" s="145" t="s">
        <v>57</v>
      </c>
      <c r="E135" s="215"/>
      <c r="F135" s="51">
        <v>100</v>
      </c>
      <c r="G135" s="51"/>
      <c r="H135" s="51"/>
      <c r="I135" s="51"/>
      <c r="K135" s="39"/>
      <c r="M135" s="118"/>
      <c r="N135" s="117"/>
    </row>
    <row r="136" spans="1:14" x14ac:dyDescent="0.25">
      <c r="A136" s="143"/>
      <c r="B136" s="144"/>
      <c r="C136" s="135">
        <v>343</v>
      </c>
      <c r="D136" s="145" t="s">
        <v>158</v>
      </c>
      <c r="E136" s="215"/>
      <c r="F136" s="51">
        <v>100</v>
      </c>
      <c r="G136" s="51"/>
      <c r="H136" s="51"/>
      <c r="I136" s="51"/>
      <c r="K136" s="39"/>
      <c r="M136" s="116"/>
    </row>
    <row r="137" spans="1:14" x14ac:dyDescent="0.25">
      <c r="A137" s="143"/>
      <c r="B137" s="144"/>
      <c r="C137" s="135">
        <v>3133</v>
      </c>
      <c r="D137" s="145" t="s">
        <v>123</v>
      </c>
      <c r="E137" s="215">
        <v>106.68</v>
      </c>
      <c r="F137" s="51">
        <v>100</v>
      </c>
      <c r="G137" s="51"/>
      <c r="H137" s="51"/>
      <c r="I137" s="51"/>
      <c r="K137" s="39"/>
      <c r="M137" s="118"/>
    </row>
    <row r="138" spans="1:14" x14ac:dyDescent="0.25">
      <c r="A138" s="312" t="s">
        <v>193</v>
      </c>
      <c r="B138" s="313"/>
      <c r="C138" s="314"/>
      <c r="D138" s="169"/>
      <c r="E138" s="215"/>
      <c r="F138" s="51"/>
      <c r="G138" s="51"/>
      <c r="H138" s="51"/>
      <c r="I138" s="51"/>
      <c r="K138" s="39"/>
      <c r="M138" s="116"/>
    </row>
    <row r="139" spans="1:14" x14ac:dyDescent="0.25">
      <c r="A139" s="167"/>
      <c r="B139" s="168">
        <v>34</v>
      </c>
      <c r="C139" s="170"/>
      <c r="D139" s="169"/>
      <c r="E139" s="215"/>
      <c r="F139" s="51"/>
      <c r="G139" s="51">
        <f>SUM(G141,G142)</f>
        <v>0</v>
      </c>
      <c r="H139" s="51"/>
      <c r="I139" s="51"/>
      <c r="M139" s="116"/>
    </row>
    <row r="140" spans="1:14" x14ac:dyDescent="0.25">
      <c r="A140" s="167"/>
      <c r="B140" s="168"/>
      <c r="C140" s="170">
        <v>343</v>
      </c>
      <c r="D140" s="169" t="s">
        <v>158</v>
      </c>
      <c r="E140" s="215"/>
      <c r="F140" s="51"/>
      <c r="G140" s="51"/>
      <c r="H140" s="51"/>
      <c r="I140" s="51"/>
      <c r="M140" s="116"/>
    </row>
    <row r="141" spans="1:14" x14ac:dyDescent="0.25">
      <c r="A141" s="167"/>
      <c r="B141" s="168"/>
      <c r="C141" s="170">
        <v>3431</v>
      </c>
      <c r="D141" s="169" t="s">
        <v>176</v>
      </c>
      <c r="E141" s="215">
        <v>119.73</v>
      </c>
      <c r="F141" s="51"/>
      <c r="G141" s="51"/>
      <c r="H141" s="51"/>
      <c r="I141" s="51"/>
      <c r="M141" s="116"/>
    </row>
    <row r="142" spans="1:14" x14ac:dyDescent="0.25">
      <c r="A142" s="68"/>
      <c r="B142" s="69"/>
      <c r="C142" s="49">
        <v>3433</v>
      </c>
      <c r="D142" s="70" t="s">
        <v>123</v>
      </c>
      <c r="E142" s="215"/>
      <c r="F142" s="51"/>
      <c r="G142" s="51"/>
      <c r="H142" s="51"/>
      <c r="I142" s="51"/>
      <c r="M142" s="116"/>
    </row>
    <row r="143" spans="1:14" x14ac:dyDescent="0.25">
      <c r="A143" s="297" t="s">
        <v>81</v>
      </c>
      <c r="B143" s="298"/>
      <c r="C143" s="299"/>
      <c r="D143" s="75" t="s">
        <v>82</v>
      </c>
      <c r="E143" s="237">
        <v>9125.76</v>
      </c>
      <c r="F143" s="217">
        <v>6180.02</v>
      </c>
      <c r="G143" s="67">
        <v>6180.02</v>
      </c>
      <c r="H143" s="65">
        <f t="shared" ref="H143:H200" si="6">G143/E143*100</f>
        <v>67.720606283750612</v>
      </c>
      <c r="I143" s="65">
        <f t="shared" ref="I143:I205" si="7">G143/F143*100</f>
        <v>100</v>
      </c>
      <c r="M143" s="116"/>
    </row>
    <row r="144" spans="1:14" ht="24" customHeight="1" x14ac:dyDescent="0.25">
      <c r="A144" s="315" t="s">
        <v>181</v>
      </c>
      <c r="B144" s="316"/>
      <c r="C144" s="317"/>
      <c r="D144" s="45"/>
      <c r="E144" s="215">
        <v>4105.97</v>
      </c>
      <c r="F144" s="51">
        <v>1105</v>
      </c>
      <c r="G144" s="51">
        <v>1105</v>
      </c>
      <c r="H144" s="51">
        <f t="shared" si="6"/>
        <v>26.912032966631511</v>
      </c>
      <c r="I144" s="51">
        <f t="shared" si="7"/>
        <v>100</v>
      </c>
      <c r="M144" s="116"/>
    </row>
    <row r="145" spans="1:13" x14ac:dyDescent="0.25">
      <c r="A145" s="43">
        <v>4</v>
      </c>
      <c r="B145" s="44"/>
      <c r="C145" s="49"/>
      <c r="D145" s="45" t="s">
        <v>76</v>
      </c>
      <c r="E145" s="215"/>
      <c r="F145" s="51"/>
      <c r="G145" s="51"/>
      <c r="H145" s="51"/>
      <c r="I145" s="51"/>
      <c r="M145" s="116"/>
    </row>
    <row r="146" spans="1:13" x14ac:dyDescent="0.25">
      <c r="A146" s="143"/>
      <c r="B146" s="144">
        <v>42</v>
      </c>
      <c r="C146" s="135"/>
      <c r="D146" s="145" t="s">
        <v>223</v>
      </c>
      <c r="E146" s="215">
        <v>4105.97</v>
      </c>
      <c r="F146" s="51">
        <v>1105</v>
      </c>
      <c r="G146" s="51">
        <f>SUM(G148,G150)</f>
        <v>1105</v>
      </c>
      <c r="H146" s="51">
        <f t="shared" si="6"/>
        <v>26.912032966631511</v>
      </c>
      <c r="I146" s="51">
        <f t="shared" si="7"/>
        <v>100</v>
      </c>
      <c r="M146" s="116"/>
    </row>
    <row r="147" spans="1:13" x14ac:dyDescent="0.25">
      <c r="A147" s="176"/>
      <c r="B147" s="177"/>
      <c r="C147" s="179">
        <v>422</v>
      </c>
      <c r="D147" s="178" t="s">
        <v>125</v>
      </c>
      <c r="E147" s="215"/>
      <c r="F147" s="51"/>
      <c r="G147" s="51"/>
      <c r="H147" s="51"/>
      <c r="I147" s="51"/>
      <c r="M147" s="116"/>
    </row>
    <row r="148" spans="1:13" x14ac:dyDescent="0.25">
      <c r="A148" s="176"/>
      <c r="B148" s="177"/>
      <c r="C148" s="179">
        <v>4221</v>
      </c>
      <c r="D148" s="178" t="s">
        <v>164</v>
      </c>
      <c r="E148" s="215"/>
      <c r="F148" s="51"/>
      <c r="G148" s="51"/>
      <c r="H148" s="51"/>
      <c r="I148" s="51"/>
      <c r="M148" s="116"/>
    </row>
    <row r="149" spans="1:13" x14ac:dyDescent="0.25">
      <c r="A149" s="143"/>
      <c r="B149" s="144"/>
      <c r="C149" s="135">
        <v>424</v>
      </c>
      <c r="D149" s="145" t="s">
        <v>198</v>
      </c>
      <c r="E149" s="215">
        <v>4105.97</v>
      </c>
      <c r="F149" s="51">
        <v>1105</v>
      </c>
      <c r="G149" s="51">
        <v>1105</v>
      </c>
      <c r="H149" s="51">
        <f t="shared" si="6"/>
        <v>26.912032966631511</v>
      </c>
      <c r="I149" s="51"/>
      <c r="M149" s="116"/>
    </row>
    <row r="150" spans="1:13" x14ac:dyDescent="0.25">
      <c r="A150" s="43"/>
      <c r="B150" s="44"/>
      <c r="C150" s="49">
        <v>4241</v>
      </c>
      <c r="D150" s="45" t="s">
        <v>199</v>
      </c>
      <c r="E150" s="215">
        <v>4105.97</v>
      </c>
      <c r="F150" s="51">
        <v>1105</v>
      </c>
      <c r="G150" s="51">
        <v>1105</v>
      </c>
      <c r="H150" s="51">
        <f t="shared" si="6"/>
        <v>26.912032966631511</v>
      </c>
      <c r="I150" s="51">
        <v>100</v>
      </c>
    </row>
    <row r="151" spans="1:13" x14ac:dyDescent="0.25">
      <c r="A151" s="307" t="s">
        <v>193</v>
      </c>
      <c r="B151" s="306"/>
      <c r="C151" s="308"/>
      <c r="D151" s="115" t="s">
        <v>225</v>
      </c>
      <c r="E151" s="215">
        <v>2587.71</v>
      </c>
      <c r="F151" s="165">
        <v>2105</v>
      </c>
      <c r="G151" s="51">
        <v>2105</v>
      </c>
      <c r="H151" s="51">
        <f t="shared" si="6"/>
        <v>81.346055006163752</v>
      </c>
      <c r="I151" s="51">
        <f t="shared" si="7"/>
        <v>100</v>
      </c>
      <c r="L151" s="39"/>
    </row>
    <row r="152" spans="1:13" x14ac:dyDescent="0.25">
      <c r="A152" s="184">
        <v>4</v>
      </c>
      <c r="B152" s="185"/>
      <c r="C152" s="186"/>
      <c r="D152" s="186" t="s">
        <v>223</v>
      </c>
      <c r="E152" s="215"/>
      <c r="F152" s="51"/>
      <c r="G152" s="51"/>
      <c r="H152" s="51"/>
      <c r="I152" s="51"/>
    </row>
    <row r="153" spans="1:13" x14ac:dyDescent="0.25">
      <c r="A153" s="184"/>
      <c r="B153" s="185">
        <v>42</v>
      </c>
      <c r="C153" s="186"/>
      <c r="D153" s="186" t="s">
        <v>76</v>
      </c>
      <c r="E153" s="215">
        <v>2587.71</v>
      </c>
      <c r="F153" s="51">
        <v>2105</v>
      </c>
      <c r="G153" s="51">
        <f>SUM(G154,G155,G156)</f>
        <v>2105</v>
      </c>
      <c r="H153" s="51">
        <f t="shared" si="6"/>
        <v>81.346055006163752</v>
      </c>
      <c r="I153" s="51">
        <f t="shared" si="7"/>
        <v>100</v>
      </c>
    </row>
    <row r="154" spans="1:13" x14ac:dyDescent="0.25">
      <c r="A154" s="43"/>
      <c r="B154" s="44"/>
      <c r="C154" s="49">
        <v>4221</v>
      </c>
      <c r="D154" s="45" t="s">
        <v>164</v>
      </c>
      <c r="E154" s="215">
        <v>2587.71</v>
      </c>
      <c r="F154" s="51"/>
      <c r="G154" s="51"/>
      <c r="H154" s="51">
        <f t="shared" si="6"/>
        <v>0</v>
      </c>
      <c r="I154" s="51"/>
    </row>
    <row r="155" spans="1:13" x14ac:dyDescent="0.25">
      <c r="A155" s="180"/>
      <c r="B155" s="181"/>
      <c r="C155" s="183">
        <v>4222</v>
      </c>
      <c r="D155" s="182" t="s">
        <v>165</v>
      </c>
      <c r="E155" s="215"/>
      <c r="F155" s="51"/>
      <c r="G155" s="51"/>
      <c r="H155" s="51"/>
      <c r="I155" s="51"/>
    </row>
    <row r="156" spans="1:13" x14ac:dyDescent="0.25">
      <c r="A156" s="180"/>
      <c r="B156" s="181"/>
      <c r="C156" s="183">
        <v>4223</v>
      </c>
      <c r="D156" s="182" t="s">
        <v>166</v>
      </c>
      <c r="E156" s="215"/>
      <c r="F156" s="51"/>
      <c r="G156" s="51">
        <v>2105</v>
      </c>
      <c r="H156" s="51"/>
      <c r="I156" s="51"/>
    </row>
    <row r="157" spans="1:13" x14ac:dyDescent="0.25">
      <c r="A157" s="285" t="s">
        <v>245</v>
      </c>
      <c r="B157" s="286"/>
      <c r="C157" s="287"/>
      <c r="D157" s="182" t="s">
        <v>224</v>
      </c>
      <c r="E157" s="215">
        <v>1212.08</v>
      </c>
      <c r="F157" s="165">
        <v>1630.02</v>
      </c>
      <c r="G157" s="51">
        <v>1630.02</v>
      </c>
      <c r="H157" s="51">
        <f t="shared" si="6"/>
        <v>134.4812223615603</v>
      </c>
      <c r="I157" s="51">
        <f t="shared" si="7"/>
        <v>100</v>
      </c>
    </row>
    <row r="158" spans="1:13" x14ac:dyDescent="0.25">
      <c r="A158" s="180">
        <v>4</v>
      </c>
      <c r="B158" s="181"/>
      <c r="C158" s="183"/>
      <c r="D158" s="186" t="s">
        <v>76</v>
      </c>
      <c r="E158" s="215"/>
      <c r="F158" s="51"/>
      <c r="G158" s="51"/>
      <c r="H158" s="51"/>
      <c r="I158" s="51"/>
    </row>
    <row r="159" spans="1:13" x14ac:dyDescent="0.25">
      <c r="A159" s="40"/>
      <c r="B159" s="41">
        <v>42</v>
      </c>
      <c r="C159" s="49"/>
      <c r="D159" s="45" t="s">
        <v>76</v>
      </c>
      <c r="E159" s="215">
        <v>1212.08</v>
      </c>
      <c r="F159" s="51">
        <v>1630.02</v>
      </c>
      <c r="G159" s="51">
        <v>1630.02</v>
      </c>
      <c r="H159" s="51">
        <f t="shared" si="6"/>
        <v>134.4812223615603</v>
      </c>
      <c r="I159" s="51">
        <f t="shared" si="7"/>
        <v>100</v>
      </c>
    </row>
    <row r="160" spans="1:13" x14ac:dyDescent="0.25">
      <c r="A160" s="40"/>
      <c r="B160" s="41"/>
      <c r="C160" s="42">
        <v>4227</v>
      </c>
      <c r="D160" s="42" t="s">
        <v>212</v>
      </c>
      <c r="E160" s="215">
        <v>1212.08</v>
      </c>
      <c r="F160" s="51"/>
      <c r="G160" s="51">
        <v>1630.02</v>
      </c>
      <c r="H160" s="51">
        <f t="shared" si="6"/>
        <v>134.4812223615603</v>
      </c>
      <c r="I160" s="51"/>
    </row>
    <row r="161" spans="1:9" x14ac:dyDescent="0.25">
      <c r="A161" s="285" t="s">
        <v>197</v>
      </c>
      <c r="B161" s="286"/>
      <c r="C161" s="287"/>
      <c r="D161" s="115" t="s">
        <v>222</v>
      </c>
      <c r="E161" s="215">
        <v>1220</v>
      </c>
      <c r="F161" s="165">
        <v>1340</v>
      </c>
      <c r="G161" s="51">
        <f>SUM(G164)</f>
        <v>1340</v>
      </c>
      <c r="H161" s="51">
        <f t="shared" si="6"/>
        <v>109.8360655737705</v>
      </c>
      <c r="I161" s="51">
        <f t="shared" si="7"/>
        <v>100</v>
      </c>
    </row>
    <row r="162" spans="1:9" x14ac:dyDescent="0.25">
      <c r="A162" s="113">
        <v>4</v>
      </c>
      <c r="B162" s="114"/>
      <c r="C162" s="115"/>
      <c r="D162" s="186" t="s">
        <v>76</v>
      </c>
      <c r="E162" s="215">
        <v>1220</v>
      </c>
      <c r="F162" s="51">
        <v>1340</v>
      </c>
      <c r="G162" s="51">
        <v>1340</v>
      </c>
      <c r="H162" s="51">
        <f t="shared" si="6"/>
        <v>109.8360655737705</v>
      </c>
      <c r="I162" s="51">
        <f t="shared" si="7"/>
        <v>100</v>
      </c>
    </row>
    <row r="163" spans="1:9" x14ac:dyDescent="0.25">
      <c r="A163" s="113"/>
      <c r="B163" s="114">
        <v>42</v>
      </c>
      <c r="C163" s="115"/>
      <c r="D163" s="115" t="s">
        <v>164</v>
      </c>
      <c r="E163" s="215">
        <v>1220</v>
      </c>
      <c r="F163" s="51">
        <v>1340</v>
      </c>
      <c r="G163" s="51">
        <v>1340</v>
      </c>
      <c r="H163" s="51">
        <f t="shared" si="6"/>
        <v>109.8360655737705</v>
      </c>
      <c r="I163" s="51">
        <f t="shared" si="7"/>
        <v>100</v>
      </c>
    </row>
    <row r="164" spans="1:9" x14ac:dyDescent="0.25">
      <c r="A164" s="113"/>
      <c r="B164" s="114"/>
      <c r="C164" s="115">
        <v>4223</v>
      </c>
      <c r="D164" s="115" t="s">
        <v>166</v>
      </c>
      <c r="E164" s="215">
        <v>1220</v>
      </c>
      <c r="F164" s="51"/>
      <c r="G164" s="51">
        <v>1340</v>
      </c>
      <c r="H164" s="51"/>
      <c r="I164" s="51"/>
    </row>
    <row r="165" spans="1:9" x14ac:dyDescent="0.25">
      <c r="A165" s="300" t="s">
        <v>84</v>
      </c>
      <c r="B165" s="301"/>
      <c r="C165" s="302"/>
      <c r="D165" s="66" t="s">
        <v>85</v>
      </c>
      <c r="E165" s="220"/>
      <c r="F165" s="65"/>
      <c r="G165" s="65"/>
      <c r="H165" s="51"/>
      <c r="I165" s="51"/>
    </row>
    <row r="166" spans="1:9" x14ac:dyDescent="0.25">
      <c r="A166" s="294" t="s">
        <v>87</v>
      </c>
      <c r="B166" s="295"/>
      <c r="C166" s="296"/>
      <c r="D166" s="63" t="s">
        <v>88</v>
      </c>
      <c r="E166" s="220">
        <v>80783.12</v>
      </c>
      <c r="F166" s="82">
        <v>128000</v>
      </c>
      <c r="G166" s="82">
        <v>127569.11</v>
      </c>
      <c r="H166" s="51">
        <f t="shared" si="6"/>
        <v>157.9155521599067</v>
      </c>
      <c r="I166" s="51">
        <f t="shared" si="7"/>
        <v>99.6633671875</v>
      </c>
    </row>
    <row r="167" spans="1:9" x14ac:dyDescent="0.25">
      <c r="A167" s="285" t="s">
        <v>200</v>
      </c>
      <c r="B167" s="286"/>
      <c r="C167" s="287"/>
      <c r="D167" s="45" t="s">
        <v>86</v>
      </c>
      <c r="E167" s="215">
        <v>80783.12</v>
      </c>
      <c r="F167" s="51">
        <v>128800</v>
      </c>
      <c r="G167" s="51">
        <v>127569.11</v>
      </c>
      <c r="H167" s="51">
        <f t="shared" si="6"/>
        <v>157.9155521599067</v>
      </c>
      <c r="I167" s="51">
        <f t="shared" si="7"/>
        <v>99.0443400621118</v>
      </c>
    </row>
    <row r="168" spans="1:9" x14ac:dyDescent="0.25">
      <c r="A168" s="140">
        <v>3</v>
      </c>
      <c r="B168" s="141"/>
      <c r="C168" s="142"/>
      <c r="D168" s="145" t="s">
        <v>10</v>
      </c>
      <c r="E168" s="215">
        <v>80783.12</v>
      </c>
      <c r="F168" s="51">
        <v>128800</v>
      </c>
      <c r="G168" s="51">
        <f>SUM(G169,G176)</f>
        <v>127569.11</v>
      </c>
      <c r="H168" s="51">
        <f t="shared" si="6"/>
        <v>157.9155521599067</v>
      </c>
      <c r="I168" s="51">
        <f t="shared" si="7"/>
        <v>99.0443400621118</v>
      </c>
    </row>
    <row r="169" spans="1:9" x14ac:dyDescent="0.25">
      <c r="A169" s="140"/>
      <c r="B169" s="141">
        <v>31</v>
      </c>
      <c r="C169" s="142"/>
      <c r="D169" s="145" t="s">
        <v>11</v>
      </c>
      <c r="E169" s="215">
        <v>79866.7</v>
      </c>
      <c r="F169" s="51">
        <v>126600</v>
      </c>
      <c r="G169" s="51">
        <f>SUM(G170,G172,G174)</f>
        <v>126174.07</v>
      </c>
      <c r="H169" s="51">
        <f t="shared" si="6"/>
        <v>157.9808230464011</v>
      </c>
      <c r="I169" s="51">
        <f t="shared" si="7"/>
        <v>99.663562401263832</v>
      </c>
    </row>
    <row r="170" spans="1:9" x14ac:dyDescent="0.25">
      <c r="A170" s="140"/>
      <c r="B170" s="141"/>
      <c r="C170" s="142">
        <v>311</v>
      </c>
      <c r="D170" s="145" t="s">
        <v>104</v>
      </c>
      <c r="E170" s="215">
        <v>65525.15</v>
      </c>
      <c r="F170" s="51"/>
      <c r="G170" s="51">
        <v>103958.7</v>
      </c>
      <c r="H170" s="51"/>
      <c r="I170" s="51"/>
    </row>
    <row r="171" spans="1:9" x14ac:dyDescent="0.25">
      <c r="A171" s="140"/>
      <c r="B171" s="141"/>
      <c r="C171" s="142">
        <v>3111</v>
      </c>
      <c r="D171" s="145" t="s">
        <v>140</v>
      </c>
      <c r="E171" s="215">
        <v>65525.15</v>
      </c>
      <c r="F171" s="51"/>
      <c r="G171" s="51">
        <v>103958.7</v>
      </c>
      <c r="H171" s="51"/>
      <c r="I171" s="51"/>
    </row>
    <row r="172" spans="1:9" x14ac:dyDescent="0.25">
      <c r="A172" s="140"/>
      <c r="B172" s="141"/>
      <c r="C172" s="142">
        <v>312</v>
      </c>
      <c r="D172" s="145" t="s">
        <v>105</v>
      </c>
      <c r="E172" s="215">
        <v>3529.94</v>
      </c>
      <c r="F172" s="51"/>
      <c r="G172" s="51">
        <v>5062.16</v>
      </c>
      <c r="H172" s="51"/>
      <c r="I172" s="51"/>
    </row>
    <row r="173" spans="1:9" x14ac:dyDescent="0.25">
      <c r="A173" s="140"/>
      <c r="B173" s="141"/>
      <c r="C173" s="142">
        <v>3121</v>
      </c>
      <c r="D173" s="145" t="s">
        <v>105</v>
      </c>
      <c r="E173" s="215">
        <v>3529.94</v>
      </c>
      <c r="F173" s="51"/>
      <c r="G173" s="51">
        <v>5062.16</v>
      </c>
      <c r="H173" s="51"/>
      <c r="I173" s="51"/>
    </row>
    <row r="174" spans="1:9" x14ac:dyDescent="0.25">
      <c r="A174" s="140"/>
      <c r="B174" s="141"/>
      <c r="C174" s="142">
        <v>313</v>
      </c>
      <c r="D174" s="145" t="s">
        <v>201</v>
      </c>
      <c r="E174" s="215">
        <v>10811.61</v>
      </c>
      <c r="F174" s="51"/>
      <c r="G174" s="51">
        <v>17153.21</v>
      </c>
      <c r="H174" s="51"/>
      <c r="I174" s="51"/>
    </row>
    <row r="175" spans="1:9" x14ac:dyDescent="0.25">
      <c r="A175" s="140"/>
      <c r="B175" s="141"/>
      <c r="C175" s="142">
        <v>3132</v>
      </c>
      <c r="D175" s="145" t="s">
        <v>202</v>
      </c>
      <c r="E175" s="215">
        <v>10811.61</v>
      </c>
      <c r="F175" s="51"/>
      <c r="G175" s="51">
        <v>17153.21</v>
      </c>
      <c r="H175" s="51"/>
      <c r="I175" s="51"/>
    </row>
    <row r="176" spans="1:9" x14ac:dyDescent="0.25">
      <c r="A176" s="140"/>
      <c r="B176" s="141">
        <v>32</v>
      </c>
      <c r="C176" s="142"/>
      <c r="D176" s="145" t="s">
        <v>203</v>
      </c>
      <c r="E176" s="215">
        <v>916.42</v>
      </c>
      <c r="F176" s="51">
        <v>1400</v>
      </c>
      <c r="G176" s="51">
        <v>1395.04</v>
      </c>
      <c r="H176" s="51">
        <f t="shared" si="6"/>
        <v>152.2271447589533</v>
      </c>
      <c r="I176" s="51">
        <f t="shared" si="7"/>
        <v>99.645714285714277</v>
      </c>
    </row>
    <row r="177" spans="1:9" x14ac:dyDescent="0.25">
      <c r="A177" s="140"/>
      <c r="B177" s="141"/>
      <c r="C177" s="142">
        <v>321</v>
      </c>
      <c r="D177" s="145" t="s">
        <v>204</v>
      </c>
      <c r="E177" s="215">
        <v>916.42</v>
      </c>
      <c r="F177" s="51"/>
      <c r="G177" s="51">
        <v>1395.04</v>
      </c>
      <c r="H177" s="51"/>
      <c r="I177" s="51"/>
    </row>
    <row r="178" spans="1:9" x14ac:dyDescent="0.25">
      <c r="A178" s="46"/>
      <c r="B178" s="47"/>
      <c r="C178" s="48">
        <v>3212</v>
      </c>
      <c r="D178" s="45" t="s">
        <v>186</v>
      </c>
      <c r="E178" s="215">
        <v>916.42</v>
      </c>
      <c r="F178" s="51"/>
      <c r="G178" s="51">
        <v>1395.04</v>
      </c>
      <c r="H178" s="51"/>
      <c r="I178" s="51"/>
    </row>
    <row r="179" spans="1:9" ht="25.5" x14ac:dyDescent="0.25">
      <c r="A179" s="294" t="s">
        <v>89</v>
      </c>
      <c r="B179" s="295"/>
      <c r="C179" s="296"/>
      <c r="D179" s="66" t="s">
        <v>90</v>
      </c>
      <c r="E179" s="220">
        <v>32621.47</v>
      </c>
      <c r="F179" s="67">
        <v>41000</v>
      </c>
      <c r="G179" s="67">
        <v>40583.67</v>
      </c>
      <c r="H179" s="65">
        <f t="shared" si="6"/>
        <v>124.40785163881331</v>
      </c>
      <c r="I179" s="65">
        <f t="shared" si="7"/>
        <v>98.984560975609753</v>
      </c>
    </row>
    <row r="180" spans="1:9" x14ac:dyDescent="0.25">
      <c r="A180" s="288" t="s">
        <v>205</v>
      </c>
      <c r="B180" s="289"/>
      <c r="C180" s="290"/>
      <c r="D180" s="139" t="s">
        <v>86</v>
      </c>
      <c r="E180" s="221">
        <v>32621.47</v>
      </c>
      <c r="F180" s="51">
        <v>41000</v>
      </c>
      <c r="G180" s="51">
        <v>40583.67</v>
      </c>
      <c r="H180" s="51">
        <f t="shared" si="6"/>
        <v>124.40785163881331</v>
      </c>
      <c r="I180" s="51">
        <f t="shared" si="7"/>
        <v>98.984560975609753</v>
      </c>
    </row>
    <row r="181" spans="1:9" x14ac:dyDescent="0.25">
      <c r="A181" s="136">
        <v>3</v>
      </c>
      <c r="B181" s="137"/>
      <c r="C181" s="138"/>
      <c r="D181" s="139" t="s">
        <v>10</v>
      </c>
      <c r="E181" s="221">
        <v>32621.47</v>
      </c>
      <c r="F181" s="51">
        <v>41000</v>
      </c>
      <c r="G181" s="51">
        <v>40583.67</v>
      </c>
      <c r="H181" s="51">
        <f t="shared" si="6"/>
        <v>124.40785163881331</v>
      </c>
      <c r="I181" s="51">
        <f t="shared" si="7"/>
        <v>98.984560975609753</v>
      </c>
    </row>
    <row r="182" spans="1:9" x14ac:dyDescent="0.25">
      <c r="A182" s="136"/>
      <c r="B182" s="137">
        <v>37</v>
      </c>
      <c r="C182" s="138"/>
      <c r="D182" s="186" t="s">
        <v>124</v>
      </c>
      <c r="E182" s="215">
        <v>32621.47</v>
      </c>
      <c r="F182" s="51">
        <v>41000</v>
      </c>
      <c r="G182" s="51">
        <v>40583.67</v>
      </c>
      <c r="H182" s="51">
        <f t="shared" si="6"/>
        <v>124.40785163881331</v>
      </c>
      <c r="I182" s="51">
        <f t="shared" si="7"/>
        <v>98.984560975609753</v>
      </c>
    </row>
    <row r="183" spans="1:9" x14ac:dyDescent="0.25">
      <c r="A183" s="198"/>
      <c r="B183" s="199"/>
      <c r="C183" s="200">
        <v>3721</v>
      </c>
      <c r="D183" s="197" t="s">
        <v>233</v>
      </c>
      <c r="E183" s="215">
        <v>700.34</v>
      </c>
      <c r="F183" s="51"/>
      <c r="G183" s="51">
        <v>389.69</v>
      </c>
      <c r="H183" s="51"/>
      <c r="I183" s="51"/>
    </row>
    <row r="184" spans="1:9" x14ac:dyDescent="0.25">
      <c r="A184" s="154"/>
      <c r="B184" s="155"/>
      <c r="C184" s="156">
        <v>3722</v>
      </c>
      <c r="D184" s="45" t="s">
        <v>91</v>
      </c>
      <c r="E184" s="215">
        <v>31921.13</v>
      </c>
      <c r="F184" s="51"/>
      <c r="G184" s="51">
        <v>40191.980000000003</v>
      </c>
      <c r="H184" s="51"/>
      <c r="I184" s="51"/>
    </row>
    <row r="185" spans="1:9" x14ac:dyDescent="0.25">
      <c r="A185" s="294" t="s">
        <v>92</v>
      </c>
      <c r="B185" s="295"/>
      <c r="C185" s="296"/>
      <c r="D185" s="66" t="s">
        <v>252</v>
      </c>
      <c r="E185" s="220">
        <v>21899.919999999998</v>
      </c>
      <c r="F185" s="82">
        <v>12644.53</v>
      </c>
      <c r="G185" s="82">
        <v>7742.3</v>
      </c>
      <c r="H185" s="65">
        <f t="shared" si="6"/>
        <v>35.353097180263674</v>
      </c>
      <c r="I185" s="65">
        <f t="shared" si="7"/>
        <v>61.23042928444157</v>
      </c>
    </row>
    <row r="186" spans="1:9" ht="18.75" customHeight="1" x14ac:dyDescent="0.25">
      <c r="A186" s="288" t="s">
        <v>72</v>
      </c>
      <c r="B186" s="289"/>
      <c r="C186" s="290"/>
      <c r="D186" s="62" t="s">
        <v>86</v>
      </c>
      <c r="E186" s="215">
        <v>13599.34</v>
      </c>
      <c r="F186" s="74">
        <v>1770</v>
      </c>
      <c r="G186" s="74">
        <v>1767.97</v>
      </c>
      <c r="H186" s="51">
        <f t="shared" si="6"/>
        <v>13.000410314029946</v>
      </c>
      <c r="I186" s="51">
        <f t="shared" si="7"/>
        <v>99.885310734463275</v>
      </c>
    </row>
    <row r="187" spans="1:9" x14ac:dyDescent="0.25">
      <c r="A187" s="202"/>
      <c r="B187" s="203"/>
      <c r="C187" s="204">
        <v>32</v>
      </c>
      <c r="D187" s="201" t="s">
        <v>19</v>
      </c>
      <c r="E187" s="215">
        <v>688.08</v>
      </c>
      <c r="F187" s="209">
        <v>1770</v>
      </c>
      <c r="G187" s="209">
        <v>1767.97</v>
      </c>
      <c r="H187" s="51">
        <f t="shared" si="6"/>
        <v>256.94250668526911</v>
      </c>
      <c r="I187" s="51">
        <f t="shared" si="7"/>
        <v>99.885310734463275</v>
      </c>
    </row>
    <row r="188" spans="1:9" x14ac:dyDescent="0.25">
      <c r="A188" s="206"/>
      <c r="B188" s="207"/>
      <c r="C188" s="208">
        <v>3222</v>
      </c>
      <c r="D188" s="205" t="s">
        <v>229</v>
      </c>
      <c r="E188" s="215">
        <v>17.43</v>
      </c>
      <c r="F188" s="209"/>
      <c r="G188" s="209">
        <v>392.57</v>
      </c>
      <c r="H188" s="51">
        <f t="shared" si="6"/>
        <v>2252.2662076878946</v>
      </c>
      <c r="I188" s="51"/>
    </row>
    <row r="189" spans="1:9" x14ac:dyDescent="0.25">
      <c r="A189" s="202"/>
      <c r="B189" s="203"/>
      <c r="C189" s="204">
        <v>3225</v>
      </c>
      <c r="D189" s="201" t="s">
        <v>110</v>
      </c>
      <c r="E189" s="215">
        <v>688.18</v>
      </c>
      <c r="F189" s="209"/>
      <c r="G189" s="209">
        <v>515.4</v>
      </c>
      <c r="H189" s="51">
        <f t="shared" si="6"/>
        <v>74.893196547414917</v>
      </c>
      <c r="I189" s="51"/>
    </row>
    <row r="190" spans="1:9" x14ac:dyDescent="0.25">
      <c r="A190" s="194"/>
      <c r="B190" s="195"/>
      <c r="C190" s="196">
        <v>42</v>
      </c>
      <c r="D190" s="193" t="s">
        <v>76</v>
      </c>
      <c r="E190" s="215">
        <v>12911.26</v>
      </c>
      <c r="F190" s="209">
        <v>860</v>
      </c>
      <c r="G190" s="209">
        <v>860</v>
      </c>
      <c r="H190" s="51">
        <f t="shared" si="6"/>
        <v>6.660852620116084</v>
      </c>
      <c r="I190" s="51">
        <f t="shared" si="7"/>
        <v>100</v>
      </c>
    </row>
    <row r="191" spans="1:9" x14ac:dyDescent="0.25">
      <c r="A191" s="202"/>
      <c r="B191" s="203"/>
      <c r="C191" s="204">
        <v>4227</v>
      </c>
      <c r="D191" s="201" t="s">
        <v>212</v>
      </c>
      <c r="E191" s="215">
        <v>12911.26</v>
      </c>
      <c r="F191" s="209"/>
      <c r="G191" s="209">
        <v>860</v>
      </c>
      <c r="H191" s="51">
        <f t="shared" si="6"/>
        <v>6.660852620116084</v>
      </c>
      <c r="I191" s="51"/>
    </row>
    <row r="192" spans="1:9" x14ac:dyDescent="0.25">
      <c r="A192" s="288" t="s">
        <v>83</v>
      </c>
      <c r="B192" s="289"/>
      <c r="C192" s="290"/>
      <c r="D192" s="201" t="s">
        <v>215</v>
      </c>
      <c r="E192" s="215">
        <v>8300.58</v>
      </c>
      <c r="F192" s="209"/>
      <c r="G192" s="209"/>
      <c r="H192" s="51">
        <f t="shared" si="6"/>
        <v>0</v>
      </c>
      <c r="I192" s="51"/>
    </row>
    <row r="193" spans="1:15" x14ac:dyDescent="0.25">
      <c r="A193" s="202"/>
      <c r="B193" s="203"/>
      <c r="C193" s="204">
        <v>32</v>
      </c>
      <c r="D193" s="201" t="s">
        <v>19</v>
      </c>
      <c r="E193" s="215">
        <v>8300.58</v>
      </c>
      <c r="F193" s="209">
        <v>5980</v>
      </c>
      <c r="G193" s="209">
        <v>5974.33</v>
      </c>
      <c r="H193" s="51">
        <f t="shared" si="6"/>
        <v>71.974849950244433</v>
      </c>
      <c r="I193" s="51">
        <f t="shared" si="7"/>
        <v>99.905183946488293</v>
      </c>
    </row>
    <row r="194" spans="1:15" x14ac:dyDescent="0.25">
      <c r="A194" s="59">
        <v>54</v>
      </c>
      <c r="B194" s="60"/>
      <c r="C194" s="61">
        <v>3222</v>
      </c>
      <c r="D194" s="62" t="s">
        <v>102</v>
      </c>
      <c r="E194" s="215">
        <v>8300.58</v>
      </c>
      <c r="F194" s="209"/>
      <c r="G194" s="209">
        <v>5974.33</v>
      </c>
      <c r="H194" s="51"/>
      <c r="I194" s="51"/>
    </row>
    <row r="195" spans="1:15" x14ac:dyDescent="0.25">
      <c r="A195" s="46">
        <v>54</v>
      </c>
      <c r="B195" s="47"/>
      <c r="C195" s="48">
        <v>3222</v>
      </c>
      <c r="D195" s="45" t="s">
        <v>93</v>
      </c>
      <c r="E195" s="215">
        <v>8025.81</v>
      </c>
      <c r="F195" s="209">
        <v>5980</v>
      </c>
      <c r="G195" s="209">
        <v>5974.33</v>
      </c>
      <c r="H195" s="51"/>
      <c r="I195" s="51"/>
    </row>
    <row r="196" spans="1:15" x14ac:dyDescent="0.25">
      <c r="A196" s="294" t="s">
        <v>95</v>
      </c>
      <c r="B196" s="295"/>
      <c r="C196" s="296"/>
      <c r="D196" s="66" t="s">
        <v>94</v>
      </c>
      <c r="E196" s="220">
        <v>111946</v>
      </c>
      <c r="F196" s="67">
        <v>160597.42000000001</v>
      </c>
      <c r="G196" s="67">
        <f>SUM(G197,G213,G230)</f>
        <v>149914.06</v>
      </c>
      <c r="H196" s="65">
        <f t="shared" si="6"/>
        <v>133.91640612438141</v>
      </c>
      <c r="I196" s="65">
        <f t="shared" si="7"/>
        <v>93.347738712116296</v>
      </c>
    </row>
    <row r="197" spans="1:15" x14ac:dyDescent="0.25">
      <c r="A197" s="291" t="s">
        <v>72</v>
      </c>
      <c r="B197" s="292"/>
      <c r="C197" s="293"/>
      <c r="D197" s="45" t="s">
        <v>86</v>
      </c>
      <c r="E197" s="215">
        <v>16791.89</v>
      </c>
      <c r="F197" s="51">
        <v>74618</v>
      </c>
      <c r="G197" s="51">
        <v>73124.63</v>
      </c>
      <c r="H197" s="51">
        <f t="shared" si="6"/>
        <v>435.47587555659311</v>
      </c>
      <c r="I197" s="51">
        <f t="shared" si="7"/>
        <v>97.998646439196975</v>
      </c>
      <c r="K197" t="s">
        <v>102</v>
      </c>
      <c r="L197">
        <v>2893.5</v>
      </c>
    </row>
    <row r="198" spans="1:15" x14ac:dyDescent="0.25">
      <c r="A198" s="140">
        <v>3</v>
      </c>
      <c r="B198" s="141"/>
      <c r="C198" s="142"/>
      <c r="D198" s="145" t="s">
        <v>10</v>
      </c>
      <c r="E198" s="215">
        <v>16791.89</v>
      </c>
      <c r="F198" s="51">
        <v>78275.850000000006</v>
      </c>
      <c r="G198" s="51">
        <v>73124.63</v>
      </c>
      <c r="H198" s="51">
        <f t="shared" si="6"/>
        <v>435.47587555659311</v>
      </c>
      <c r="I198" s="51">
        <f t="shared" si="7"/>
        <v>93.419145240837381</v>
      </c>
      <c r="L198">
        <v>5974.33</v>
      </c>
    </row>
    <row r="199" spans="1:15" x14ac:dyDescent="0.25">
      <c r="A199" s="140"/>
      <c r="B199" s="141">
        <v>31</v>
      </c>
      <c r="C199" s="142"/>
      <c r="D199" s="145" t="s">
        <v>11</v>
      </c>
      <c r="E199" s="215">
        <v>15224</v>
      </c>
      <c r="F199" s="51">
        <v>74618</v>
      </c>
      <c r="G199" s="51">
        <v>69996.06</v>
      </c>
      <c r="H199" s="51">
        <f t="shared" si="6"/>
        <v>459.77443510246979</v>
      </c>
      <c r="I199" s="51">
        <f t="shared" si="7"/>
        <v>93.805864536706963</v>
      </c>
      <c r="K199" t="s">
        <v>279</v>
      </c>
      <c r="L199">
        <f>SUM(L197:L198)</f>
        <v>8867.83</v>
      </c>
    </row>
    <row r="200" spans="1:15" x14ac:dyDescent="0.25">
      <c r="A200" s="140"/>
      <c r="B200" s="141"/>
      <c r="C200" s="142">
        <v>3111</v>
      </c>
      <c r="D200" s="145" t="s">
        <v>140</v>
      </c>
      <c r="E200" s="215">
        <v>15224</v>
      </c>
      <c r="F200" s="51"/>
      <c r="G200" s="51">
        <v>54816.480000000003</v>
      </c>
      <c r="H200" s="51">
        <f t="shared" si="6"/>
        <v>360.06621124540203</v>
      </c>
      <c r="I200" s="51"/>
    </row>
    <row r="201" spans="1:15" x14ac:dyDescent="0.25">
      <c r="A201" s="140"/>
      <c r="B201" s="141"/>
      <c r="C201" s="142">
        <v>312</v>
      </c>
      <c r="D201" s="145" t="s">
        <v>105</v>
      </c>
      <c r="E201" s="215">
        <v>1515</v>
      </c>
      <c r="F201" s="51"/>
      <c r="G201" s="51">
        <v>6136.67</v>
      </c>
      <c r="H201" s="51">
        <f t="shared" ref="H201:H264" si="8">G201/E201*100</f>
        <v>405.06072607260728</v>
      </c>
      <c r="I201" s="51"/>
    </row>
    <row r="202" spans="1:15" x14ac:dyDescent="0.25">
      <c r="A202" s="140"/>
      <c r="B202" s="141"/>
      <c r="C202" s="142">
        <v>3121</v>
      </c>
      <c r="D202" s="145" t="s">
        <v>105</v>
      </c>
      <c r="E202" s="215">
        <v>1515</v>
      </c>
      <c r="F202" s="51"/>
      <c r="G202" s="51">
        <v>6136.67</v>
      </c>
      <c r="H202" s="51">
        <f t="shared" si="8"/>
        <v>405.06072607260728</v>
      </c>
      <c r="I202" s="51"/>
      <c r="M202" s="39"/>
    </row>
    <row r="203" spans="1:15" x14ac:dyDescent="0.25">
      <c r="A203" s="146"/>
      <c r="B203" s="147"/>
      <c r="C203" s="148">
        <v>313</v>
      </c>
      <c r="D203" s="151" t="s">
        <v>201</v>
      </c>
      <c r="E203" s="215">
        <v>1941.62</v>
      </c>
      <c r="F203" s="51"/>
      <c r="G203" s="51">
        <v>9042.91</v>
      </c>
      <c r="H203" s="51">
        <f t="shared" si="8"/>
        <v>465.7404641484946</v>
      </c>
      <c r="I203" s="51"/>
      <c r="K203" s="191"/>
      <c r="L203" s="39"/>
      <c r="M203" s="39"/>
      <c r="N203" s="39"/>
      <c r="O203" s="39"/>
    </row>
    <row r="204" spans="1:15" x14ac:dyDescent="0.25">
      <c r="A204" s="146"/>
      <c r="B204" s="147"/>
      <c r="C204" s="148">
        <v>3132</v>
      </c>
      <c r="D204" s="151" t="s">
        <v>207</v>
      </c>
      <c r="E204" s="215">
        <v>1941.62</v>
      </c>
      <c r="F204" s="51"/>
      <c r="G204" s="51">
        <v>9042.91</v>
      </c>
      <c r="H204" s="51">
        <f t="shared" si="8"/>
        <v>465.7404641484946</v>
      </c>
      <c r="I204" s="51"/>
      <c r="K204" s="191"/>
      <c r="L204" s="39"/>
      <c r="M204" s="39"/>
      <c r="N204" s="39"/>
      <c r="O204" s="39"/>
    </row>
    <row r="205" spans="1:15" x14ac:dyDescent="0.25">
      <c r="A205" s="228"/>
      <c r="B205" s="229">
        <v>32</v>
      </c>
      <c r="C205" s="230"/>
      <c r="D205" s="252" t="s">
        <v>19</v>
      </c>
      <c r="E205" s="236">
        <v>1567.89</v>
      </c>
      <c r="F205" s="165">
        <v>3657.75</v>
      </c>
      <c r="G205" s="165">
        <v>3128.57</v>
      </c>
      <c r="H205" s="165">
        <f t="shared" si="8"/>
        <v>199.54014631128459</v>
      </c>
      <c r="I205" s="165">
        <f t="shared" si="7"/>
        <v>85.532636183446115</v>
      </c>
      <c r="L205" s="39"/>
      <c r="M205" s="39"/>
      <c r="N205" s="39"/>
      <c r="O205" s="39"/>
    </row>
    <row r="206" spans="1:15" x14ac:dyDescent="0.25">
      <c r="A206" s="140"/>
      <c r="B206" s="141"/>
      <c r="C206" s="142">
        <v>321</v>
      </c>
      <c r="D206" s="145" t="s">
        <v>130</v>
      </c>
      <c r="E206" s="215"/>
      <c r="F206" s="51"/>
      <c r="G206" s="51">
        <f>SUM(G207,G208)</f>
        <v>3128.5699999999997</v>
      </c>
      <c r="H206" s="51"/>
      <c r="I206" s="51"/>
      <c r="L206" s="39"/>
      <c r="M206" s="39"/>
      <c r="N206" s="39"/>
      <c r="O206" s="39"/>
    </row>
    <row r="207" spans="1:15" x14ac:dyDescent="0.25">
      <c r="A207" s="140"/>
      <c r="B207" s="141"/>
      <c r="C207" s="142">
        <v>3211</v>
      </c>
      <c r="D207" s="145" t="s">
        <v>107</v>
      </c>
      <c r="E207" s="215">
        <v>39.83</v>
      </c>
      <c r="F207" s="51"/>
      <c r="G207" s="51">
        <v>131.68</v>
      </c>
      <c r="H207" s="51">
        <f t="shared" si="8"/>
        <v>330.605071554105</v>
      </c>
      <c r="I207" s="51"/>
      <c r="K207" s="191"/>
      <c r="L207" s="39"/>
      <c r="M207" s="39"/>
      <c r="N207" s="39"/>
      <c r="O207" s="39"/>
    </row>
    <row r="208" spans="1:15" x14ac:dyDescent="0.25">
      <c r="A208" s="146"/>
      <c r="B208" s="147"/>
      <c r="C208" s="148">
        <v>3212</v>
      </c>
      <c r="D208" s="151" t="s">
        <v>127</v>
      </c>
      <c r="E208" s="215">
        <v>830.25</v>
      </c>
      <c r="F208" s="51"/>
      <c r="G208" s="51">
        <v>2996.89</v>
      </c>
      <c r="H208" s="51">
        <f t="shared" si="8"/>
        <v>360.96236073471846</v>
      </c>
      <c r="I208" s="51"/>
      <c r="J208" s="71"/>
      <c r="K208" s="117"/>
      <c r="L208" s="39"/>
      <c r="M208" s="39"/>
      <c r="N208" s="39"/>
      <c r="O208" s="39"/>
    </row>
    <row r="209" spans="1:15" x14ac:dyDescent="0.25">
      <c r="A209" s="146"/>
      <c r="B209" s="147"/>
      <c r="C209" s="148">
        <v>323</v>
      </c>
      <c r="D209" s="151" t="s">
        <v>211</v>
      </c>
      <c r="E209" s="215">
        <v>678.8</v>
      </c>
      <c r="F209" s="51"/>
      <c r="G209" s="51"/>
      <c r="H209" s="51">
        <f t="shared" si="8"/>
        <v>0</v>
      </c>
      <c r="I209" s="51"/>
      <c r="K209" s="117"/>
      <c r="L209" s="39"/>
      <c r="M209" s="39"/>
      <c r="N209" s="39"/>
      <c r="O209" s="39"/>
    </row>
    <row r="210" spans="1:15" x14ac:dyDescent="0.25">
      <c r="A210" s="140"/>
      <c r="B210" s="141"/>
      <c r="C210" s="142">
        <v>3237</v>
      </c>
      <c r="D210" s="145" t="s">
        <v>209</v>
      </c>
      <c r="E210" s="215">
        <v>678.8</v>
      </c>
      <c r="F210" s="51"/>
      <c r="G210" s="51"/>
      <c r="H210" s="51">
        <f t="shared" si="8"/>
        <v>0</v>
      </c>
      <c r="I210" s="51"/>
      <c r="K210" s="39"/>
      <c r="L210" s="39"/>
      <c r="M210" s="39"/>
      <c r="N210" s="39"/>
      <c r="O210" s="39"/>
    </row>
    <row r="211" spans="1:15" x14ac:dyDescent="0.25">
      <c r="A211" s="146"/>
      <c r="B211" s="147"/>
      <c r="C211" s="148">
        <v>329</v>
      </c>
      <c r="D211" s="151" t="s">
        <v>118</v>
      </c>
      <c r="E211" s="215">
        <v>19.010000000000002</v>
      </c>
      <c r="F211" s="51"/>
      <c r="G211" s="51"/>
      <c r="H211" s="51">
        <f t="shared" si="8"/>
        <v>0</v>
      </c>
      <c r="I211" s="51"/>
      <c r="N211" s="39"/>
    </row>
    <row r="212" spans="1:15" x14ac:dyDescent="0.25">
      <c r="A212" s="146"/>
      <c r="B212" s="147"/>
      <c r="C212" s="148">
        <v>3293</v>
      </c>
      <c r="D212" s="151" t="s">
        <v>210</v>
      </c>
      <c r="E212" s="215">
        <v>19.010000000000002</v>
      </c>
      <c r="F212" s="51"/>
      <c r="G212" s="51"/>
      <c r="H212" s="51">
        <f t="shared" si="8"/>
        <v>0</v>
      </c>
      <c r="I212" s="51"/>
      <c r="L212" s="39"/>
    </row>
    <row r="213" spans="1:15" x14ac:dyDescent="0.25">
      <c r="A213" s="291" t="s">
        <v>206</v>
      </c>
      <c r="B213" s="292"/>
      <c r="C213" s="293"/>
      <c r="D213" s="252"/>
      <c r="E213" s="231">
        <v>14273.12</v>
      </c>
      <c r="F213" s="227">
        <f>SUM(F215,F222)</f>
        <v>12358.5</v>
      </c>
      <c r="G213" s="165">
        <v>11518.44</v>
      </c>
      <c r="H213" s="165">
        <f t="shared" si="8"/>
        <v>80.700225318640918</v>
      </c>
      <c r="I213" s="165">
        <f t="shared" ref="I213:I263" si="9">G213/F213*100</f>
        <v>93.202573127806772</v>
      </c>
    </row>
    <row r="214" spans="1:15" x14ac:dyDescent="0.25">
      <c r="A214" s="133">
        <v>3</v>
      </c>
      <c r="B214" s="134"/>
      <c r="C214" s="135"/>
      <c r="D214" s="145" t="s">
        <v>10</v>
      </c>
      <c r="E214" s="215"/>
      <c r="F214" s="51"/>
      <c r="G214" s="51"/>
      <c r="H214" s="51"/>
      <c r="I214" s="51"/>
    </row>
    <row r="215" spans="1:15" x14ac:dyDescent="0.25">
      <c r="A215" s="133"/>
      <c r="B215" s="134">
        <v>31</v>
      </c>
      <c r="C215" s="135"/>
      <c r="D215" s="145" t="s">
        <v>11</v>
      </c>
      <c r="E215" s="215">
        <v>12940.42</v>
      </c>
      <c r="F215" s="51">
        <v>11781</v>
      </c>
      <c r="G215" s="51">
        <f>SUM(G216,G218,G220)</f>
        <v>11024.689999999999</v>
      </c>
      <c r="H215" s="51">
        <f t="shared" si="8"/>
        <v>85.195766443438458</v>
      </c>
      <c r="I215" s="51">
        <f t="shared" si="9"/>
        <v>93.580256344962223</v>
      </c>
    </row>
    <row r="216" spans="1:15" x14ac:dyDescent="0.25">
      <c r="A216" s="133"/>
      <c r="B216" s="134"/>
      <c r="C216" s="135">
        <v>311</v>
      </c>
      <c r="D216" s="145" t="s">
        <v>104</v>
      </c>
      <c r="E216" s="215">
        <v>10002.290000000001</v>
      </c>
      <c r="F216" s="51"/>
      <c r="G216" s="51">
        <v>8627.8799999999992</v>
      </c>
      <c r="H216" s="51">
        <f t="shared" si="8"/>
        <v>86.259046678310654</v>
      </c>
      <c r="I216" s="51"/>
    </row>
    <row r="217" spans="1:15" x14ac:dyDescent="0.25">
      <c r="A217" s="133"/>
      <c r="B217" s="134"/>
      <c r="C217" s="135">
        <v>3111</v>
      </c>
      <c r="D217" s="145" t="s">
        <v>140</v>
      </c>
      <c r="E217" s="215">
        <v>10002.290000000001</v>
      </c>
      <c r="F217" s="51"/>
      <c r="G217" s="51">
        <v>8627.8799999999992</v>
      </c>
      <c r="H217" s="51">
        <f t="shared" si="8"/>
        <v>86.259046678310654</v>
      </c>
      <c r="I217" s="51"/>
    </row>
    <row r="218" spans="1:15" x14ac:dyDescent="0.25">
      <c r="A218" s="140"/>
      <c r="B218" s="141"/>
      <c r="C218" s="142">
        <v>312</v>
      </c>
      <c r="D218" s="145" t="s">
        <v>105</v>
      </c>
      <c r="E218" s="215">
        <v>1287.75</v>
      </c>
      <c r="F218" s="51"/>
      <c r="G218" s="51">
        <v>968.88</v>
      </c>
      <c r="H218" s="51">
        <f t="shared" si="8"/>
        <v>75.238206173558524</v>
      </c>
      <c r="I218" s="51"/>
    </row>
    <row r="219" spans="1:15" x14ac:dyDescent="0.25">
      <c r="A219" s="140"/>
      <c r="B219" s="141"/>
      <c r="C219" s="142">
        <v>3121</v>
      </c>
      <c r="D219" s="145" t="s">
        <v>105</v>
      </c>
      <c r="E219" s="215">
        <v>1287.75</v>
      </c>
      <c r="F219" s="51"/>
      <c r="G219" s="51">
        <v>968.88</v>
      </c>
      <c r="H219" s="51">
        <f t="shared" si="8"/>
        <v>75.238206173558524</v>
      </c>
      <c r="I219" s="51"/>
    </row>
    <row r="220" spans="1:15" x14ac:dyDescent="0.25">
      <c r="A220" s="46"/>
      <c r="B220" s="47"/>
      <c r="C220" s="48">
        <v>313</v>
      </c>
      <c r="D220" s="45" t="s">
        <v>201</v>
      </c>
      <c r="E220" s="215">
        <v>1650.38</v>
      </c>
      <c r="F220" s="51"/>
      <c r="G220" s="51">
        <v>1427.93</v>
      </c>
      <c r="H220" s="51">
        <f t="shared" si="8"/>
        <v>86.521286006859015</v>
      </c>
      <c r="I220" s="51"/>
    </row>
    <row r="221" spans="1:15" x14ac:dyDescent="0.25">
      <c r="A221" s="46"/>
      <c r="B221" s="47"/>
      <c r="C221" s="48">
        <v>3132</v>
      </c>
      <c r="D221" s="45" t="s">
        <v>208</v>
      </c>
      <c r="E221" s="215">
        <v>1650.38</v>
      </c>
      <c r="F221" s="51"/>
      <c r="G221" s="51">
        <v>1427.73</v>
      </c>
      <c r="H221" s="51">
        <f t="shared" si="8"/>
        <v>86.509167585646935</v>
      </c>
      <c r="I221" s="51"/>
    </row>
    <row r="222" spans="1:15" x14ac:dyDescent="0.25">
      <c r="A222" s="228"/>
      <c r="B222" s="229">
        <v>32</v>
      </c>
      <c r="C222" s="230"/>
      <c r="D222" s="225" t="s">
        <v>19</v>
      </c>
      <c r="E222" s="236">
        <v>1332.7</v>
      </c>
      <c r="F222" s="165">
        <v>577.5</v>
      </c>
      <c r="G222" s="165">
        <f>SUM(G223,G226,G228)</f>
        <v>493.95000000000005</v>
      </c>
      <c r="H222" s="165">
        <f t="shared" si="8"/>
        <v>37.063855331282362</v>
      </c>
      <c r="I222" s="165">
        <f t="shared" si="9"/>
        <v>85.532467532467535</v>
      </c>
    </row>
    <row r="223" spans="1:15" x14ac:dyDescent="0.25">
      <c r="A223" s="78"/>
      <c r="B223" s="79"/>
      <c r="C223" s="80">
        <v>321</v>
      </c>
      <c r="D223" s="81" t="s">
        <v>130</v>
      </c>
      <c r="E223" s="215">
        <v>739.56</v>
      </c>
      <c r="F223" s="51"/>
      <c r="G223" s="51">
        <f>SUM(G224,G225)</f>
        <v>493.95000000000005</v>
      </c>
      <c r="H223" s="51">
        <f t="shared" si="8"/>
        <v>66.789712802206722</v>
      </c>
      <c r="I223" s="51"/>
    </row>
    <row r="224" spans="1:15" x14ac:dyDescent="0.25">
      <c r="A224" s="188"/>
      <c r="B224" s="189"/>
      <c r="C224" s="190">
        <v>3211</v>
      </c>
      <c r="D224" s="187" t="s">
        <v>107</v>
      </c>
      <c r="E224" s="215">
        <v>33.85</v>
      </c>
      <c r="F224" s="51"/>
      <c r="G224" s="51">
        <v>20.79</v>
      </c>
      <c r="H224" s="51">
        <f t="shared" si="8"/>
        <v>61.418020679468235</v>
      </c>
      <c r="I224" s="51"/>
    </row>
    <row r="225" spans="1:18" x14ac:dyDescent="0.25">
      <c r="A225" s="140"/>
      <c r="B225" s="141"/>
      <c r="C225" s="142">
        <v>3212</v>
      </c>
      <c r="D225" s="145" t="s">
        <v>127</v>
      </c>
      <c r="E225" s="215">
        <v>705.71</v>
      </c>
      <c r="F225" s="51"/>
      <c r="G225" s="51">
        <v>473.16</v>
      </c>
      <c r="H225" s="51">
        <f t="shared" si="8"/>
        <v>67.047370733020657</v>
      </c>
      <c r="I225" s="51"/>
    </row>
    <row r="226" spans="1:18" x14ac:dyDescent="0.25">
      <c r="A226" s="188"/>
      <c r="B226" s="189"/>
      <c r="C226" s="190">
        <v>323</v>
      </c>
      <c r="D226" s="187" t="s">
        <v>211</v>
      </c>
      <c r="E226" s="215">
        <v>576.98</v>
      </c>
      <c r="F226" s="51"/>
      <c r="G226" s="51"/>
      <c r="H226" s="51">
        <f t="shared" si="8"/>
        <v>0</v>
      </c>
      <c r="I226" s="51"/>
    </row>
    <row r="227" spans="1:18" x14ac:dyDescent="0.25">
      <c r="A227" s="188"/>
      <c r="B227" s="189"/>
      <c r="C227" s="190">
        <v>3237</v>
      </c>
      <c r="D227" s="187" t="s">
        <v>209</v>
      </c>
      <c r="E227" s="215">
        <v>576.98</v>
      </c>
      <c r="F227" s="51"/>
      <c r="G227" s="51"/>
      <c r="H227" s="51">
        <f t="shared" si="8"/>
        <v>0</v>
      </c>
      <c r="I227" s="51"/>
    </row>
    <row r="228" spans="1:18" x14ac:dyDescent="0.25">
      <c r="A228" s="188"/>
      <c r="B228" s="189"/>
      <c r="C228" s="190">
        <v>329</v>
      </c>
      <c r="D228" s="187" t="s">
        <v>118</v>
      </c>
      <c r="E228" s="215">
        <v>16.16</v>
      </c>
      <c r="F228" s="51"/>
      <c r="G228" s="51"/>
      <c r="H228" s="51">
        <f t="shared" si="8"/>
        <v>0</v>
      </c>
      <c r="I228" s="51"/>
    </row>
    <row r="229" spans="1:18" x14ac:dyDescent="0.25">
      <c r="A229" s="188"/>
      <c r="B229" s="189"/>
      <c r="C229" s="190">
        <v>3293</v>
      </c>
      <c r="D229" s="187" t="s">
        <v>210</v>
      </c>
      <c r="E229" s="215">
        <v>16.16</v>
      </c>
      <c r="F229" s="51"/>
      <c r="G229" s="51"/>
      <c r="H229" s="51">
        <f t="shared" si="8"/>
        <v>0</v>
      </c>
      <c r="I229" s="51"/>
    </row>
    <row r="230" spans="1:18" x14ac:dyDescent="0.25">
      <c r="A230" s="285" t="s">
        <v>83</v>
      </c>
      <c r="B230" s="286"/>
      <c r="C230" s="287"/>
      <c r="D230" s="225"/>
      <c r="E230" s="231">
        <v>80880.990000000005</v>
      </c>
      <c r="F230" s="227">
        <f>SUM(F232,F239)</f>
        <v>69864.75</v>
      </c>
      <c r="G230" s="165">
        <f>SUM(G232,G239)</f>
        <v>65270.99</v>
      </c>
      <c r="H230" s="165">
        <f t="shared" si="8"/>
        <v>80.700038414465496</v>
      </c>
      <c r="I230" s="165">
        <f t="shared" si="9"/>
        <v>93.424781452735459</v>
      </c>
    </row>
    <row r="231" spans="1:18" x14ac:dyDescent="0.25">
      <c r="A231" s="140">
        <v>3</v>
      </c>
      <c r="B231" s="141"/>
      <c r="C231" s="142"/>
      <c r="D231" s="145" t="s">
        <v>10</v>
      </c>
      <c r="E231" s="215"/>
      <c r="F231" s="51"/>
      <c r="G231" s="51"/>
      <c r="H231" s="51"/>
      <c r="I231" s="51"/>
      <c r="R231" s="239"/>
    </row>
    <row r="232" spans="1:18" x14ac:dyDescent="0.25">
      <c r="A232" s="140"/>
      <c r="B232" s="141">
        <v>31</v>
      </c>
      <c r="C232" s="142"/>
      <c r="D232" s="145" t="s">
        <v>11</v>
      </c>
      <c r="E232" s="215">
        <v>73329</v>
      </c>
      <c r="F232" s="51">
        <v>66600</v>
      </c>
      <c r="G232" s="51">
        <v>62478.559999999998</v>
      </c>
      <c r="H232" s="51">
        <f t="shared" si="8"/>
        <v>85.203071090564436</v>
      </c>
      <c r="I232" s="51">
        <f t="shared" si="9"/>
        <v>93.811651651651644</v>
      </c>
    </row>
    <row r="233" spans="1:18" x14ac:dyDescent="0.25">
      <c r="A233" s="140"/>
      <c r="B233" s="141"/>
      <c r="C233" s="142">
        <v>311</v>
      </c>
      <c r="D233" s="145" t="s">
        <v>104</v>
      </c>
      <c r="E233" s="215">
        <v>56679.58</v>
      </c>
      <c r="F233" s="51"/>
      <c r="G233" s="51">
        <v>48929.91</v>
      </c>
      <c r="H233" s="51">
        <f t="shared" si="8"/>
        <v>86.327227548263423</v>
      </c>
      <c r="I233" s="51"/>
    </row>
    <row r="234" spans="1:18" x14ac:dyDescent="0.25">
      <c r="A234" s="140"/>
      <c r="B234" s="141"/>
      <c r="C234" s="142">
        <v>3111</v>
      </c>
      <c r="D234" s="145" t="s">
        <v>140</v>
      </c>
      <c r="E234" s="215">
        <v>56679.58</v>
      </c>
      <c r="F234" s="51"/>
      <c r="G234" s="39">
        <v>48929.91</v>
      </c>
      <c r="H234" s="51">
        <f t="shared" si="8"/>
        <v>86.327227548263423</v>
      </c>
      <c r="I234" s="51"/>
    </row>
    <row r="235" spans="1:18" x14ac:dyDescent="0.25">
      <c r="A235" s="140"/>
      <c r="B235" s="141"/>
      <c r="C235" s="142">
        <v>312</v>
      </c>
      <c r="D235" s="145" t="s">
        <v>105</v>
      </c>
      <c r="E235" s="215">
        <v>7297.25</v>
      </c>
      <c r="F235" s="51"/>
      <c r="G235" s="51">
        <v>5477.33</v>
      </c>
      <c r="H235" s="51">
        <f t="shared" si="8"/>
        <v>75.060193908664218</v>
      </c>
      <c r="I235" s="51"/>
    </row>
    <row r="236" spans="1:18" x14ac:dyDescent="0.25">
      <c r="A236" s="140"/>
      <c r="B236" s="141"/>
      <c r="C236" s="142">
        <v>3121</v>
      </c>
      <c r="D236" s="145" t="s">
        <v>105</v>
      </c>
      <c r="E236" s="215">
        <v>7297.25</v>
      </c>
      <c r="F236" s="51"/>
      <c r="G236" s="51">
        <v>5477.33</v>
      </c>
      <c r="H236" s="51">
        <f t="shared" si="8"/>
        <v>75.060193908664218</v>
      </c>
      <c r="I236" s="51"/>
    </row>
    <row r="237" spans="1:18" x14ac:dyDescent="0.25">
      <c r="A237" s="140"/>
      <c r="B237" s="141"/>
      <c r="C237" s="142">
        <v>313</v>
      </c>
      <c r="D237" s="145" t="s">
        <v>201</v>
      </c>
      <c r="E237" s="215">
        <v>9352.16</v>
      </c>
      <c r="F237" s="51"/>
      <c r="G237" s="51">
        <v>8071.32</v>
      </c>
      <c r="H237" s="51">
        <f t="shared" si="8"/>
        <v>86.304340387675154</v>
      </c>
      <c r="I237" s="51"/>
    </row>
    <row r="238" spans="1:18" x14ac:dyDescent="0.25">
      <c r="A238" s="146"/>
      <c r="B238" s="147"/>
      <c r="C238" s="148">
        <v>3132</v>
      </c>
      <c r="D238" s="151" t="s">
        <v>207</v>
      </c>
      <c r="E238" s="215">
        <v>9352.16</v>
      </c>
      <c r="F238" s="51"/>
      <c r="G238" s="51">
        <v>8071.32</v>
      </c>
      <c r="H238" s="51">
        <f t="shared" si="8"/>
        <v>86.304340387675154</v>
      </c>
      <c r="I238" s="51"/>
    </row>
    <row r="239" spans="1:18" x14ac:dyDescent="0.25">
      <c r="A239" s="140"/>
      <c r="B239" s="141">
        <v>32</v>
      </c>
      <c r="C239" s="142"/>
      <c r="D239" s="145" t="s">
        <v>19</v>
      </c>
      <c r="E239" s="221">
        <v>7551.99</v>
      </c>
      <c r="F239" s="218">
        <v>3264.75</v>
      </c>
      <c r="G239" s="192">
        <f>SUM(G240,G243,G245)</f>
        <v>2792.4300000000003</v>
      </c>
      <c r="H239" s="51">
        <f t="shared" si="8"/>
        <v>36.976081800955782</v>
      </c>
      <c r="I239" s="51">
        <f t="shared" si="9"/>
        <v>85.532736044107509</v>
      </c>
    </row>
    <row r="240" spans="1:18" x14ac:dyDescent="0.25">
      <c r="A240" s="140"/>
      <c r="B240" s="141"/>
      <c r="C240" s="142">
        <v>321</v>
      </c>
      <c r="D240" s="145" t="s">
        <v>130</v>
      </c>
      <c r="E240" s="215">
        <v>4190.84</v>
      </c>
      <c r="F240" s="51"/>
      <c r="G240" s="51">
        <f>SUM(G241,G242)</f>
        <v>2792.4300000000003</v>
      </c>
      <c r="H240" s="51">
        <f t="shared" si="8"/>
        <v>66.631749243588402</v>
      </c>
      <c r="I240" s="51"/>
    </row>
    <row r="241" spans="1:9" x14ac:dyDescent="0.25">
      <c r="A241" s="188"/>
      <c r="B241" s="189"/>
      <c r="C241" s="190">
        <v>3211</v>
      </c>
      <c r="D241" s="187" t="s">
        <v>107</v>
      </c>
      <c r="E241" s="215">
        <v>191.82</v>
      </c>
      <c r="F241" s="51"/>
      <c r="G241" s="51">
        <v>117.53</v>
      </c>
      <c r="H241" s="51">
        <f t="shared" si="8"/>
        <v>61.270983213429261</v>
      </c>
      <c r="I241" s="51"/>
    </row>
    <row r="242" spans="1:9" x14ac:dyDescent="0.25">
      <c r="A242" s="188"/>
      <c r="B242" s="189"/>
      <c r="C242" s="190">
        <v>3212</v>
      </c>
      <c r="D242" s="187" t="s">
        <v>127</v>
      </c>
      <c r="E242" s="215">
        <v>3999.02</v>
      </c>
      <c r="F242" s="51"/>
      <c r="G242" s="51">
        <v>2674.9</v>
      </c>
      <c r="H242" s="51">
        <f t="shared" si="8"/>
        <v>66.888887777505488</v>
      </c>
      <c r="I242" s="51"/>
    </row>
    <row r="243" spans="1:9" x14ac:dyDescent="0.25">
      <c r="A243" s="188"/>
      <c r="B243" s="189"/>
      <c r="C243" s="190">
        <v>323</v>
      </c>
      <c r="D243" s="187" t="s">
        <v>211</v>
      </c>
      <c r="E243" s="215">
        <v>3269.57</v>
      </c>
      <c r="F243" s="51"/>
      <c r="G243" s="51"/>
      <c r="H243" s="51">
        <f t="shared" si="8"/>
        <v>0</v>
      </c>
      <c r="I243" s="51"/>
    </row>
    <row r="244" spans="1:9" x14ac:dyDescent="0.25">
      <c r="A244" s="188"/>
      <c r="B244" s="189"/>
      <c r="C244" s="190">
        <v>3237</v>
      </c>
      <c r="D244" s="187" t="s">
        <v>209</v>
      </c>
      <c r="E244" s="215">
        <v>3269.58</v>
      </c>
      <c r="F244" s="51"/>
      <c r="G244" s="51"/>
      <c r="H244" s="51">
        <f t="shared" si="8"/>
        <v>0</v>
      </c>
      <c r="I244" s="51"/>
    </row>
    <row r="245" spans="1:9" x14ac:dyDescent="0.25">
      <c r="A245" s="188"/>
      <c r="B245" s="189"/>
      <c r="C245" s="190">
        <v>329</v>
      </c>
      <c r="D245" s="187" t="s">
        <v>118</v>
      </c>
      <c r="E245" s="215">
        <v>91.58</v>
      </c>
      <c r="F245" s="51"/>
      <c r="G245" s="51"/>
      <c r="H245" s="51">
        <f t="shared" si="8"/>
        <v>0</v>
      </c>
      <c r="I245" s="51"/>
    </row>
    <row r="246" spans="1:9" x14ac:dyDescent="0.25">
      <c r="A246" s="188"/>
      <c r="B246" s="189"/>
      <c r="C246" s="190">
        <v>3293</v>
      </c>
      <c r="D246" s="187" t="s">
        <v>210</v>
      </c>
      <c r="E246" s="215">
        <v>91.58</v>
      </c>
      <c r="F246" s="51"/>
      <c r="G246" s="51"/>
      <c r="H246" s="51">
        <f t="shared" si="8"/>
        <v>0</v>
      </c>
      <c r="I246" s="51"/>
    </row>
    <row r="247" spans="1:9" x14ac:dyDescent="0.25">
      <c r="A247" s="294" t="s">
        <v>96</v>
      </c>
      <c r="B247" s="295"/>
      <c r="C247" s="296"/>
      <c r="D247" s="66" t="s">
        <v>97</v>
      </c>
      <c r="E247" s="220">
        <v>16293.19</v>
      </c>
      <c r="F247" s="82">
        <v>22200</v>
      </c>
      <c r="G247" s="82">
        <v>20209.04</v>
      </c>
      <c r="H247" s="51">
        <f t="shared" si="8"/>
        <v>124.0336606889136</v>
      </c>
      <c r="I247" s="51">
        <f t="shared" si="9"/>
        <v>91.031711711711722</v>
      </c>
    </row>
    <row r="248" spans="1:9" x14ac:dyDescent="0.25">
      <c r="A248" s="288" t="s">
        <v>226</v>
      </c>
      <c r="B248" s="289"/>
      <c r="C248" s="290"/>
      <c r="D248" s="186" t="s">
        <v>86</v>
      </c>
      <c r="E248" s="215">
        <v>16293.19</v>
      </c>
      <c r="F248" s="51">
        <v>22200</v>
      </c>
      <c r="G248" s="51">
        <f>SUM(G250,G257)</f>
        <v>20209.039999999997</v>
      </c>
      <c r="H248" s="51">
        <f t="shared" si="8"/>
        <v>124.03366068891357</v>
      </c>
      <c r="I248" s="51">
        <f t="shared" si="9"/>
        <v>91.031711711711708</v>
      </c>
    </row>
    <row r="249" spans="1:9" x14ac:dyDescent="0.25">
      <c r="A249" s="140">
        <v>3</v>
      </c>
      <c r="B249" s="141"/>
      <c r="C249" s="142"/>
      <c r="D249" s="145" t="s">
        <v>10</v>
      </c>
      <c r="E249" s="215">
        <v>16293.19</v>
      </c>
      <c r="F249" s="51">
        <v>22200</v>
      </c>
      <c r="G249" s="51">
        <v>19786.259999999998</v>
      </c>
      <c r="H249" s="51">
        <f t="shared" si="8"/>
        <v>121.43883426143067</v>
      </c>
      <c r="I249" s="51">
        <f t="shared" si="9"/>
        <v>89.127297297297289</v>
      </c>
    </row>
    <row r="250" spans="1:9" x14ac:dyDescent="0.25">
      <c r="A250" s="140"/>
      <c r="B250" s="141">
        <v>31</v>
      </c>
      <c r="C250" s="142"/>
      <c r="D250" s="145" t="s">
        <v>11</v>
      </c>
      <c r="E250" s="215">
        <v>15871.03</v>
      </c>
      <c r="F250" s="51">
        <v>21700</v>
      </c>
      <c r="G250" s="51">
        <f>SUM(G251,G254,G255)</f>
        <v>19786.259999999998</v>
      </c>
      <c r="H250" s="51">
        <f t="shared" si="8"/>
        <v>124.66903534301174</v>
      </c>
      <c r="I250" s="51">
        <f t="shared" si="9"/>
        <v>91.180921658986165</v>
      </c>
    </row>
    <row r="251" spans="1:9" x14ac:dyDescent="0.25">
      <c r="A251" s="140"/>
      <c r="B251" s="141"/>
      <c r="C251" s="142">
        <v>311</v>
      </c>
      <c r="D251" s="145" t="s">
        <v>104</v>
      </c>
      <c r="E251" s="215">
        <v>12936.49</v>
      </c>
      <c r="F251" s="51"/>
      <c r="G251" s="51">
        <v>15836.38</v>
      </c>
      <c r="H251" s="51">
        <f t="shared" si="8"/>
        <v>122.41635868771203</v>
      </c>
      <c r="I251" s="51"/>
    </row>
    <row r="252" spans="1:9" x14ac:dyDescent="0.25">
      <c r="A252" s="140"/>
      <c r="B252" s="141"/>
      <c r="C252" s="142">
        <v>3111</v>
      </c>
      <c r="D252" s="145" t="s">
        <v>140</v>
      </c>
      <c r="E252" s="215">
        <v>12936.49</v>
      </c>
      <c r="F252" s="51"/>
      <c r="G252" s="51">
        <v>15836.38</v>
      </c>
      <c r="H252" s="51">
        <f t="shared" si="8"/>
        <v>122.41635868771203</v>
      </c>
      <c r="I252" s="51"/>
    </row>
    <row r="253" spans="1:9" x14ac:dyDescent="0.25">
      <c r="A253" s="140"/>
      <c r="B253" s="141"/>
      <c r="C253" s="142">
        <v>312</v>
      </c>
      <c r="D253" s="145" t="s">
        <v>105</v>
      </c>
      <c r="E253" s="215">
        <v>800</v>
      </c>
      <c r="F253" s="51"/>
      <c r="G253" s="51">
        <v>1336.88</v>
      </c>
      <c r="H253" s="51">
        <f t="shared" si="8"/>
        <v>167.11</v>
      </c>
      <c r="I253" s="51"/>
    </row>
    <row r="254" spans="1:9" x14ac:dyDescent="0.25">
      <c r="A254" s="140"/>
      <c r="B254" s="141"/>
      <c r="C254" s="142">
        <v>3121</v>
      </c>
      <c r="D254" s="151" t="s">
        <v>105</v>
      </c>
      <c r="E254" s="215">
        <v>800</v>
      </c>
      <c r="F254" s="51"/>
      <c r="G254" s="51">
        <v>1336.88</v>
      </c>
      <c r="H254" s="51">
        <f t="shared" si="8"/>
        <v>167.11</v>
      </c>
      <c r="I254" s="51"/>
    </row>
    <row r="255" spans="1:9" x14ac:dyDescent="0.25">
      <c r="A255" s="140"/>
      <c r="B255" s="141"/>
      <c r="C255" s="142">
        <v>313</v>
      </c>
      <c r="D255" s="145" t="s">
        <v>201</v>
      </c>
      <c r="E255" s="215">
        <v>2134.54</v>
      </c>
      <c r="F255" s="51"/>
      <c r="G255" s="51">
        <v>2613</v>
      </c>
      <c r="H255" s="51">
        <f t="shared" si="8"/>
        <v>122.41513393986527</v>
      </c>
      <c r="I255" s="51"/>
    </row>
    <row r="256" spans="1:9" x14ac:dyDescent="0.25">
      <c r="A256" s="140"/>
      <c r="B256" s="141"/>
      <c r="C256" s="142">
        <v>3132</v>
      </c>
      <c r="D256" s="145" t="s">
        <v>106</v>
      </c>
      <c r="E256" s="215">
        <v>2134.54</v>
      </c>
      <c r="F256" s="51"/>
      <c r="G256" s="51">
        <v>2613</v>
      </c>
      <c r="H256" s="51">
        <f t="shared" si="8"/>
        <v>122.41513393986527</v>
      </c>
      <c r="I256" s="51"/>
    </row>
    <row r="257" spans="1:9" x14ac:dyDescent="0.25">
      <c r="A257" s="140"/>
      <c r="B257" s="141">
        <v>32</v>
      </c>
      <c r="C257" s="142"/>
      <c r="D257" s="145"/>
      <c r="E257" s="215">
        <v>422.16</v>
      </c>
      <c r="F257" s="51">
        <v>500</v>
      </c>
      <c r="G257" s="51">
        <v>422.78</v>
      </c>
      <c r="H257" s="51">
        <f t="shared" si="8"/>
        <v>100.14686374834186</v>
      </c>
      <c r="I257" s="51">
        <f t="shared" si="9"/>
        <v>84.555999999999997</v>
      </c>
    </row>
    <row r="258" spans="1:9" x14ac:dyDescent="0.25">
      <c r="A258" s="140"/>
      <c r="B258" s="141"/>
      <c r="C258" s="142">
        <v>321</v>
      </c>
      <c r="D258" s="145" t="s">
        <v>130</v>
      </c>
      <c r="E258" s="215">
        <v>422.16</v>
      </c>
      <c r="F258" s="51"/>
      <c r="G258" s="51">
        <v>422.78</v>
      </c>
      <c r="H258" s="51">
        <f t="shared" si="8"/>
        <v>100.14686374834186</v>
      </c>
      <c r="I258" s="51"/>
    </row>
    <row r="259" spans="1:9" x14ac:dyDescent="0.25">
      <c r="A259" s="140"/>
      <c r="B259" s="141"/>
      <c r="C259" s="142">
        <v>3212</v>
      </c>
      <c r="D259" s="145" t="s">
        <v>127</v>
      </c>
      <c r="E259" s="215">
        <v>422.16</v>
      </c>
      <c r="F259" s="51"/>
      <c r="G259" s="51">
        <v>422.78</v>
      </c>
      <c r="H259" s="51">
        <f t="shared" si="8"/>
        <v>100.14686374834186</v>
      </c>
      <c r="I259" s="51"/>
    </row>
    <row r="260" spans="1:9" ht="25.5" x14ac:dyDescent="0.25">
      <c r="A260" s="294" t="s">
        <v>98</v>
      </c>
      <c r="B260" s="295"/>
      <c r="C260" s="296"/>
      <c r="D260" s="246" t="s">
        <v>269</v>
      </c>
      <c r="E260" s="220">
        <v>14238.28</v>
      </c>
      <c r="F260" s="67">
        <v>29000</v>
      </c>
      <c r="G260" s="67">
        <v>28144.81</v>
      </c>
      <c r="H260" s="51">
        <f t="shared" si="8"/>
        <v>197.67001351286814</v>
      </c>
      <c r="I260" s="51">
        <f t="shared" si="9"/>
        <v>97.051068965517246</v>
      </c>
    </row>
    <row r="261" spans="1:9" x14ac:dyDescent="0.25">
      <c r="A261" s="318" t="s">
        <v>200</v>
      </c>
      <c r="B261" s="319"/>
      <c r="C261" s="320"/>
      <c r="D261" s="50" t="s">
        <v>86</v>
      </c>
      <c r="E261" s="221">
        <v>14238.28</v>
      </c>
      <c r="F261" s="51">
        <v>29000</v>
      </c>
      <c r="G261" s="51">
        <v>28144.81</v>
      </c>
      <c r="H261" s="51">
        <f t="shared" si="8"/>
        <v>197.67001351286814</v>
      </c>
      <c r="I261" s="51">
        <f t="shared" si="9"/>
        <v>97.051068965517246</v>
      </c>
    </row>
    <row r="262" spans="1:9" x14ac:dyDescent="0.25">
      <c r="A262" s="146">
        <v>3</v>
      </c>
      <c r="B262" s="147"/>
      <c r="C262" s="148"/>
      <c r="D262" s="151" t="s">
        <v>10</v>
      </c>
      <c r="E262" s="215">
        <v>14238.28</v>
      </c>
      <c r="F262" s="51">
        <v>29000</v>
      </c>
      <c r="G262" s="51">
        <v>28144.81</v>
      </c>
      <c r="H262" s="51">
        <f t="shared" si="8"/>
        <v>197.67001351286814</v>
      </c>
      <c r="I262" s="51">
        <f t="shared" si="9"/>
        <v>97.051068965517246</v>
      </c>
    </row>
    <row r="263" spans="1:9" x14ac:dyDescent="0.25">
      <c r="A263" s="146"/>
      <c r="B263" s="147">
        <v>31</v>
      </c>
      <c r="C263" s="148"/>
      <c r="D263" s="151" t="s">
        <v>11</v>
      </c>
      <c r="E263" s="215">
        <v>11535.01</v>
      </c>
      <c r="F263" s="51">
        <v>29000</v>
      </c>
      <c r="G263" s="51">
        <f>SUM(G264,G266,G268)</f>
        <v>28144.81</v>
      </c>
      <c r="H263" s="51">
        <f t="shared" si="8"/>
        <v>243.99467360669826</v>
      </c>
      <c r="I263" s="51">
        <f t="shared" si="9"/>
        <v>97.051068965517246</v>
      </c>
    </row>
    <row r="264" spans="1:9" x14ac:dyDescent="0.25">
      <c r="A264" s="146"/>
      <c r="B264" s="147"/>
      <c r="C264" s="148">
        <v>311</v>
      </c>
      <c r="D264" s="151" t="s">
        <v>104</v>
      </c>
      <c r="E264" s="215">
        <v>11535.01</v>
      </c>
      <c r="F264" s="51"/>
      <c r="G264" s="51">
        <v>23386.11</v>
      </c>
      <c r="H264" s="51">
        <f t="shared" si="8"/>
        <v>202.74026637168063</v>
      </c>
      <c r="I264" s="51"/>
    </row>
    <row r="265" spans="1:9" x14ac:dyDescent="0.25">
      <c r="A265" s="146"/>
      <c r="B265" s="147"/>
      <c r="C265" s="148">
        <v>3111</v>
      </c>
      <c r="D265" s="151" t="s">
        <v>140</v>
      </c>
      <c r="E265" s="215">
        <v>11535.01</v>
      </c>
      <c r="F265" s="51"/>
      <c r="G265" s="51">
        <v>23386.11</v>
      </c>
      <c r="H265" s="51">
        <f t="shared" ref="H265:H269" si="10">G265/E265*100</f>
        <v>202.74026637168063</v>
      </c>
      <c r="I265" s="51"/>
    </row>
    <row r="266" spans="1:9" x14ac:dyDescent="0.25">
      <c r="A266" s="146"/>
      <c r="B266" s="147"/>
      <c r="C266" s="148">
        <v>312</v>
      </c>
      <c r="D266" s="151" t="s">
        <v>105</v>
      </c>
      <c r="E266" s="215">
        <v>800</v>
      </c>
      <c r="F266" s="51"/>
      <c r="G266" s="51">
        <v>900</v>
      </c>
      <c r="H266" s="51">
        <f t="shared" si="10"/>
        <v>112.5</v>
      </c>
      <c r="I266" s="51"/>
    </row>
    <row r="267" spans="1:9" x14ac:dyDescent="0.25">
      <c r="A267" s="146"/>
      <c r="B267" s="147"/>
      <c r="C267" s="148">
        <v>3121</v>
      </c>
      <c r="D267" s="169" t="s">
        <v>105</v>
      </c>
      <c r="E267" s="215">
        <v>800</v>
      </c>
      <c r="F267" s="51"/>
      <c r="G267" s="51">
        <v>900</v>
      </c>
      <c r="H267" s="51">
        <f t="shared" si="10"/>
        <v>112.5</v>
      </c>
      <c r="I267" s="51"/>
    </row>
    <row r="268" spans="1:9" x14ac:dyDescent="0.25">
      <c r="A268" s="146"/>
      <c r="B268" s="147"/>
      <c r="C268" s="148">
        <v>313</v>
      </c>
      <c r="D268" s="151" t="s">
        <v>129</v>
      </c>
      <c r="E268" s="215">
        <v>1903.27</v>
      </c>
      <c r="F268" s="51"/>
      <c r="G268" s="51">
        <v>3858.7</v>
      </c>
      <c r="H268" s="51">
        <f t="shared" si="10"/>
        <v>202.74054653307201</v>
      </c>
      <c r="I268" s="51"/>
    </row>
    <row r="269" spans="1:9" x14ac:dyDescent="0.25">
      <c r="A269" s="206"/>
      <c r="B269" s="207"/>
      <c r="C269" s="208">
        <v>3132</v>
      </c>
      <c r="D269" s="238" t="s">
        <v>106</v>
      </c>
      <c r="E269" s="215">
        <v>1903.27</v>
      </c>
      <c r="F269" s="51"/>
      <c r="G269" s="51">
        <v>3858.7</v>
      </c>
      <c r="H269" s="51">
        <f t="shared" si="10"/>
        <v>202.74054653307201</v>
      </c>
      <c r="I269" s="51"/>
    </row>
    <row r="270" spans="1:9" x14ac:dyDescent="0.25">
      <c r="A270" s="253" t="s">
        <v>275</v>
      </c>
      <c r="B270" s="253">
        <v>57</v>
      </c>
      <c r="C270" s="254">
        <v>3211</v>
      </c>
      <c r="D270" s="72" t="s">
        <v>276</v>
      </c>
      <c r="E270" s="253"/>
      <c r="F270" s="253">
        <v>144</v>
      </c>
      <c r="G270" s="51">
        <v>144</v>
      </c>
      <c r="H270" s="253"/>
      <c r="I270" s="253"/>
    </row>
    <row r="271" spans="1:9" x14ac:dyDescent="0.25">
      <c r="A271" s="253" t="s">
        <v>275</v>
      </c>
      <c r="B271" s="253">
        <v>54</v>
      </c>
      <c r="C271" s="254">
        <v>3211</v>
      </c>
      <c r="D271" s="72" t="s">
        <v>277</v>
      </c>
      <c r="E271" s="253"/>
      <c r="F271" s="253">
        <v>816</v>
      </c>
      <c r="G271" s="253">
        <v>816</v>
      </c>
      <c r="H271" s="253"/>
      <c r="I271" s="253"/>
    </row>
  </sheetData>
  <mergeCells count="45">
    <mergeCell ref="A261:C261"/>
    <mergeCell ref="A7:C7"/>
    <mergeCell ref="A1:I1"/>
    <mergeCell ref="A3:I3"/>
    <mergeCell ref="A5:C5"/>
    <mergeCell ref="A69:C69"/>
    <mergeCell ref="A8:C8"/>
    <mergeCell ref="A9:C9"/>
    <mergeCell ref="A42:C42"/>
    <mergeCell ref="A35:C35"/>
    <mergeCell ref="A36:C36"/>
    <mergeCell ref="A43:C43"/>
    <mergeCell ref="A52:C52"/>
    <mergeCell ref="A53:C53"/>
    <mergeCell ref="A58:C58"/>
    <mergeCell ref="A133:C133"/>
    <mergeCell ref="A143:C143"/>
    <mergeCell ref="A165:C165"/>
    <mergeCell ref="A59:C59"/>
    <mergeCell ref="A74:C74"/>
    <mergeCell ref="A75:C75"/>
    <mergeCell ref="A98:C98"/>
    <mergeCell ref="A106:C106"/>
    <mergeCell ref="A126:C126"/>
    <mergeCell ref="A134:C134"/>
    <mergeCell ref="A138:C138"/>
    <mergeCell ref="A144:C144"/>
    <mergeCell ref="A151:C151"/>
    <mergeCell ref="A157:C157"/>
    <mergeCell ref="A161:C161"/>
    <mergeCell ref="A121:C121"/>
    <mergeCell ref="A167:C167"/>
    <mergeCell ref="A180:C180"/>
    <mergeCell ref="A197:C197"/>
    <mergeCell ref="A260:C260"/>
    <mergeCell ref="A166:C166"/>
    <mergeCell ref="A179:C179"/>
    <mergeCell ref="A185:C185"/>
    <mergeCell ref="A196:C196"/>
    <mergeCell ref="A247:C247"/>
    <mergeCell ref="A213:C213"/>
    <mergeCell ref="A230:C230"/>
    <mergeCell ref="A248:C248"/>
    <mergeCell ref="A186:C186"/>
    <mergeCell ref="A192:C19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2025-02-10T06:31:44Z</cp:lastPrinted>
  <dcterms:created xsi:type="dcterms:W3CDTF">2022-08-12T12:51:27Z</dcterms:created>
  <dcterms:modified xsi:type="dcterms:W3CDTF">2025-03-24T07:20:39Z</dcterms:modified>
</cp:coreProperties>
</file>