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ancijsko izvješće 2025\"/>
    </mc:Choice>
  </mc:AlternateContent>
  <bookViews>
    <workbookView xWindow="0" yWindow="0" windowWidth="28800" windowHeight="11100" tabRatio="615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POSEBNI DIO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7" i="7" l="1"/>
  <c r="H169" i="7"/>
  <c r="H170" i="7"/>
  <c r="H131" i="7"/>
  <c r="H128" i="7"/>
  <c r="H129" i="7"/>
  <c r="H126" i="7"/>
  <c r="H127" i="7"/>
  <c r="H88" i="3"/>
  <c r="H91" i="3"/>
  <c r="G89" i="3"/>
  <c r="G90" i="3"/>
  <c r="G91" i="3"/>
  <c r="I45" i="7" l="1"/>
  <c r="I46" i="7"/>
  <c r="I44" i="7"/>
  <c r="H44" i="7"/>
  <c r="G59" i="7" l="1"/>
  <c r="H14" i="10" l="1"/>
  <c r="G62" i="3" l="1"/>
  <c r="G17" i="3"/>
  <c r="G15" i="3"/>
  <c r="D12" i="5"/>
  <c r="G81" i="7" l="1"/>
  <c r="G107" i="7" l="1"/>
  <c r="H94" i="7" l="1"/>
  <c r="H95" i="7"/>
  <c r="H96" i="7"/>
  <c r="H97" i="7"/>
  <c r="H98" i="7"/>
  <c r="H99" i="7"/>
  <c r="H100" i="7"/>
  <c r="H101" i="7"/>
  <c r="H104" i="7"/>
  <c r="G123" i="7"/>
  <c r="H136" i="7"/>
  <c r="H140" i="7"/>
  <c r="H208" i="7" l="1"/>
  <c r="G194" i="7"/>
  <c r="G197" i="7"/>
  <c r="G57" i="7"/>
  <c r="G29" i="7"/>
  <c r="H120" i="7" l="1"/>
  <c r="H119" i="7"/>
  <c r="H116" i="7"/>
  <c r="H19" i="7"/>
  <c r="F14" i="10" l="1"/>
  <c r="F12" i="10"/>
  <c r="E70" i="7" l="1"/>
  <c r="I58" i="7"/>
  <c r="I183" i="7" l="1"/>
  <c r="I184" i="7"/>
  <c r="I185" i="7"/>
  <c r="H83" i="7"/>
  <c r="H84" i="7"/>
  <c r="I59" i="7"/>
  <c r="I127" i="7"/>
  <c r="I168" i="7" l="1"/>
  <c r="I169" i="7"/>
  <c r="I170" i="7"/>
  <c r="I171" i="7"/>
  <c r="I172" i="7"/>
  <c r="I173" i="7"/>
  <c r="I174" i="7"/>
  <c r="I175" i="7"/>
  <c r="E32" i="8"/>
  <c r="G254" i="7" l="1"/>
  <c r="H207" i="7"/>
  <c r="I136" i="7"/>
  <c r="I137" i="7"/>
  <c r="I138" i="7"/>
  <c r="I144" i="7"/>
  <c r="I145" i="7"/>
  <c r="I146" i="7"/>
  <c r="I149" i="7"/>
  <c r="I150" i="7"/>
  <c r="I151" i="7"/>
  <c r="I189" i="7"/>
  <c r="I190" i="7"/>
  <c r="I191" i="7"/>
  <c r="G102" i="7" l="1"/>
  <c r="G96" i="7"/>
  <c r="H74" i="7"/>
  <c r="H75" i="7"/>
  <c r="H76" i="7"/>
  <c r="H77" i="7"/>
  <c r="H78" i="7"/>
  <c r="H79" i="7"/>
  <c r="H72" i="7"/>
  <c r="H73" i="7"/>
  <c r="I72" i="7"/>
  <c r="I73" i="7"/>
  <c r="G20" i="7"/>
  <c r="G14" i="7"/>
  <c r="G10" i="7" l="1"/>
  <c r="H17" i="7"/>
  <c r="D18" i="8" l="1"/>
  <c r="D27" i="8"/>
  <c r="G64" i="3" l="1"/>
  <c r="G57" i="3"/>
  <c r="I220" i="7" l="1"/>
  <c r="I221" i="7"/>
  <c r="I222" i="7"/>
  <c r="I224" i="7"/>
  <c r="H220" i="7"/>
  <c r="H221" i="7"/>
  <c r="H222" i="7"/>
  <c r="F196" i="7" l="1"/>
  <c r="G231" i="7"/>
  <c r="G228" i="7" s="1"/>
  <c r="C12" i="5" l="1"/>
  <c r="H289" i="7" l="1"/>
  <c r="H288" i="7"/>
  <c r="E287" i="7"/>
  <c r="H287" i="7" s="1"/>
  <c r="I286" i="7"/>
  <c r="H285" i="7"/>
  <c r="H284" i="7"/>
  <c r="H283" i="7"/>
  <c r="H282" i="7"/>
  <c r="H281" i="7"/>
  <c r="H280" i="7"/>
  <c r="I279" i="7"/>
  <c r="H279" i="7"/>
  <c r="I278" i="7"/>
  <c r="H278" i="7"/>
  <c r="I277" i="7"/>
  <c r="H276" i="7"/>
  <c r="I275" i="7"/>
  <c r="H275" i="7"/>
  <c r="H273" i="7"/>
  <c r="H272" i="7"/>
  <c r="H271" i="7"/>
  <c r="H270" i="7"/>
  <c r="H269" i="7"/>
  <c r="H268" i="7"/>
  <c r="H267" i="7"/>
  <c r="I266" i="7"/>
  <c r="H266" i="7"/>
  <c r="I264" i="7"/>
  <c r="H263" i="7"/>
  <c r="H262" i="7"/>
  <c r="H261" i="7"/>
  <c r="I260" i="7"/>
  <c r="H260" i="7"/>
  <c r="H259" i="7"/>
  <c r="H258" i="7"/>
  <c r="H257" i="7"/>
  <c r="H256" i="7"/>
  <c r="H255" i="7"/>
  <c r="I254" i="7"/>
  <c r="I253" i="7"/>
  <c r="I252" i="7"/>
  <c r="H252" i="7"/>
  <c r="I251" i="7"/>
  <c r="H254" i="7" l="1"/>
  <c r="H253" i="7"/>
  <c r="H286" i="7"/>
  <c r="H264" i="7"/>
  <c r="G14" i="10"/>
  <c r="H277" i="7" l="1"/>
  <c r="H251" i="7"/>
  <c r="E102" i="7"/>
  <c r="I93" i="7"/>
  <c r="H93" i="7"/>
  <c r="H92" i="7"/>
  <c r="I91" i="7"/>
  <c r="H91" i="7"/>
  <c r="I84" i="7"/>
  <c r="I83" i="7"/>
  <c r="I82" i="7"/>
  <c r="H82" i="7"/>
  <c r="C27" i="8"/>
  <c r="C10" i="8"/>
  <c r="E42" i="3"/>
  <c r="E197" i="7" l="1"/>
  <c r="E196" i="7" s="1"/>
  <c r="E156" i="7"/>
  <c r="E137" i="7"/>
  <c r="E29" i="7"/>
  <c r="E20" i="7"/>
  <c r="E14" i="7"/>
  <c r="B12" i="5"/>
  <c r="B27" i="8"/>
  <c r="B10" i="8"/>
  <c r="D43" i="3"/>
  <c r="D42" i="3" s="1"/>
  <c r="D12" i="3"/>
  <c r="D11" i="3" s="1"/>
  <c r="E10" i="7" l="1"/>
  <c r="H52" i="3" l="1"/>
  <c r="H83" i="3"/>
  <c r="H87" i="3"/>
  <c r="H94" i="3"/>
  <c r="H95" i="3"/>
  <c r="H34" i="7" l="1"/>
  <c r="I34" i="7"/>
  <c r="H132" i="7" l="1"/>
  <c r="H8" i="7" l="1"/>
  <c r="H12" i="7"/>
  <c r="H13" i="7"/>
  <c r="H15" i="7"/>
  <c r="H16" i="7"/>
  <c r="H18" i="7"/>
  <c r="H21" i="7"/>
  <c r="H22" i="7"/>
  <c r="H23" i="7"/>
  <c r="H24" i="7"/>
  <c r="H25" i="7"/>
  <c r="H26" i="7"/>
  <c r="H27" i="7"/>
  <c r="H28" i="7"/>
  <c r="H30" i="7"/>
  <c r="H31" i="7"/>
  <c r="H32" i="7"/>
  <c r="H33" i="7"/>
  <c r="H35" i="7"/>
  <c r="H37" i="7"/>
  <c r="H71" i="7"/>
  <c r="H109" i="7"/>
  <c r="H110" i="7"/>
  <c r="H111" i="7"/>
  <c r="H114" i="7"/>
  <c r="H115" i="7"/>
  <c r="H117" i="7"/>
  <c r="H123" i="7"/>
  <c r="H125" i="7"/>
  <c r="H130" i="7"/>
  <c r="H160" i="7"/>
  <c r="H161" i="7"/>
  <c r="H162" i="7"/>
  <c r="H168" i="7"/>
  <c r="H173" i="7"/>
  <c r="H174" i="7"/>
  <c r="H175" i="7"/>
  <c r="H176" i="7"/>
  <c r="H177" i="7"/>
  <c r="H179" i="7"/>
  <c r="H180" i="7"/>
  <c r="H194" i="7"/>
  <c r="H198" i="7"/>
  <c r="H199" i="7"/>
  <c r="H200" i="7"/>
  <c r="H201" i="7"/>
  <c r="H202" i="7"/>
  <c r="H203" i="7"/>
  <c r="H204" i="7"/>
  <c r="H205" i="7"/>
  <c r="H206" i="7"/>
  <c r="H213" i="7"/>
  <c r="H214" i="7"/>
  <c r="H215" i="7"/>
  <c r="H216" i="7"/>
  <c r="H228" i="7"/>
  <c r="H232" i="7"/>
  <c r="H233" i="7"/>
  <c r="H234" i="7"/>
  <c r="H235" i="7"/>
  <c r="H236" i="7"/>
  <c r="H237" i="7"/>
  <c r="H238" i="7"/>
  <c r="H239" i="7"/>
  <c r="H240" i="7"/>
  <c r="H241" i="7"/>
  <c r="H243" i="7"/>
  <c r="H245" i="7"/>
  <c r="H246" i="7"/>
  <c r="H247" i="7"/>
  <c r="H248" i="7"/>
  <c r="H249" i="7"/>
  <c r="H250" i="7"/>
  <c r="H6" i="7"/>
  <c r="I109" i="7" l="1"/>
  <c r="I123" i="7"/>
  <c r="I130" i="7"/>
  <c r="I132" i="7"/>
  <c r="I160" i="7"/>
  <c r="I161" i="7"/>
  <c r="I162" i="7"/>
  <c r="I176" i="7"/>
  <c r="I179" i="7"/>
  <c r="I180" i="7"/>
  <c r="I188" i="7"/>
  <c r="I194" i="7"/>
  <c r="I204" i="7"/>
  <c r="I207" i="7"/>
  <c r="I208" i="7"/>
  <c r="I209" i="7"/>
  <c r="I210" i="7"/>
  <c r="I212" i="7"/>
  <c r="I213" i="7"/>
  <c r="I214" i="7"/>
  <c r="I215" i="7"/>
  <c r="I225" i="7"/>
  <c r="I228" i="7"/>
  <c r="I238" i="7"/>
  <c r="I241" i="7"/>
  <c r="I243" i="7"/>
  <c r="H195" i="7" l="1"/>
  <c r="I195" i="7"/>
  <c r="H244" i="7" l="1"/>
  <c r="I244" i="7"/>
  <c r="I8" i="7"/>
  <c r="I6" i="7"/>
  <c r="F11" i="5" l="1"/>
  <c r="F13" i="5"/>
  <c r="E11" i="5"/>
  <c r="E13" i="5"/>
  <c r="E10" i="5"/>
  <c r="F10" i="5"/>
  <c r="F28" i="8"/>
  <c r="F29" i="8"/>
  <c r="F30" i="8"/>
  <c r="F32" i="8"/>
  <c r="F33" i="8"/>
  <c r="F34" i="8"/>
  <c r="F35" i="8"/>
  <c r="F36" i="8"/>
  <c r="F37" i="8"/>
  <c r="F38" i="8"/>
  <c r="F39" i="8"/>
  <c r="E28" i="8"/>
  <c r="E29" i="8"/>
  <c r="E30" i="8"/>
  <c r="E33" i="8"/>
  <c r="E34" i="8"/>
  <c r="E35" i="8"/>
  <c r="E36" i="8"/>
  <c r="E37" i="8"/>
  <c r="E38" i="8"/>
  <c r="E39" i="8"/>
  <c r="F12" i="8"/>
  <c r="F15" i="8"/>
  <c r="F17" i="8"/>
  <c r="F18" i="8"/>
  <c r="F20" i="8"/>
  <c r="F21" i="8"/>
  <c r="F22" i="8"/>
  <c r="E12" i="8"/>
  <c r="E14" i="8"/>
  <c r="E15" i="8"/>
  <c r="E17" i="8"/>
  <c r="E20" i="8"/>
  <c r="E21" i="8"/>
  <c r="E22" i="8"/>
  <c r="I35" i="7" l="1"/>
  <c r="I37" i="7"/>
  <c r="I41" i="7"/>
  <c r="I51" i="7"/>
  <c r="I54" i="7"/>
  <c r="I71" i="7"/>
  <c r="H14" i="7" l="1"/>
  <c r="H20" i="7"/>
  <c r="H29" i="7"/>
  <c r="H196" i="7" l="1"/>
  <c r="H197" i="7"/>
  <c r="I197" i="7"/>
  <c r="I196" i="7" l="1"/>
  <c r="H112" i="7" l="1"/>
  <c r="H118" i="7"/>
  <c r="H178" i="7" l="1"/>
  <c r="I178" i="7"/>
  <c r="H163" i="7"/>
  <c r="I163" i="7"/>
  <c r="H242" i="7"/>
  <c r="H231" i="7"/>
  <c r="I231" i="7"/>
  <c r="I242" i="7"/>
  <c r="H108" i="7"/>
  <c r="H229" i="7" l="1"/>
  <c r="I229" i="7"/>
  <c r="H107" i="7"/>
  <c r="H81" i="7"/>
  <c r="I108" i="7"/>
  <c r="I154" i="7" l="1"/>
  <c r="I81" i="7"/>
  <c r="I107" i="7"/>
  <c r="H124" i="7" l="1"/>
  <c r="I10" i="7" l="1"/>
  <c r="H10" i="7"/>
  <c r="H44" i="3" l="1"/>
  <c r="H104" i="3"/>
  <c r="G44" i="3"/>
  <c r="G45" i="3"/>
  <c r="G46" i="3"/>
  <c r="G47" i="3"/>
  <c r="G48" i="3"/>
  <c r="G49" i="3"/>
  <c r="G50" i="3"/>
  <c r="G53" i="3"/>
  <c r="G54" i="3"/>
  <c r="G55" i="3"/>
  <c r="G56" i="3"/>
  <c r="G59" i="3"/>
  <c r="G60" i="3"/>
  <c r="G61" i="3"/>
  <c r="G63" i="3"/>
  <c r="G66" i="3"/>
  <c r="G67" i="3"/>
  <c r="G68" i="3"/>
  <c r="G69" i="3"/>
  <c r="G71" i="3"/>
  <c r="G72" i="3"/>
  <c r="G73" i="3"/>
  <c r="G74" i="3"/>
  <c r="G77" i="3"/>
  <c r="G78" i="3"/>
  <c r="G79" i="3"/>
  <c r="G82" i="3"/>
  <c r="G83" i="3"/>
  <c r="G86" i="3"/>
  <c r="G87" i="3"/>
  <c r="G95" i="3"/>
  <c r="G97" i="3"/>
  <c r="G99" i="3"/>
  <c r="G102" i="3"/>
  <c r="G103" i="3"/>
  <c r="G32" i="3"/>
  <c r="H22" i="3"/>
  <c r="H25" i="3"/>
  <c r="H31" i="3"/>
  <c r="G14" i="3"/>
  <c r="G18" i="3"/>
  <c r="G19" i="3"/>
  <c r="G20" i="3"/>
  <c r="G21" i="3"/>
  <c r="G22" i="3"/>
  <c r="G23" i="3"/>
  <c r="G24" i="3"/>
  <c r="G25" i="3"/>
  <c r="G26" i="3"/>
  <c r="G27" i="3"/>
  <c r="G28" i="3"/>
  <c r="G29" i="3"/>
  <c r="G31" i="3"/>
  <c r="G33" i="3"/>
  <c r="G34" i="3"/>
  <c r="J9" i="10" l="1"/>
  <c r="J11" i="10"/>
  <c r="J13" i="10"/>
  <c r="J8" i="10"/>
  <c r="I9" i="10"/>
  <c r="I11" i="10"/>
  <c r="I13" i="10"/>
  <c r="I8" i="10"/>
  <c r="E10" i="8" l="1"/>
  <c r="F10" i="8"/>
  <c r="G16" i="3" l="1"/>
  <c r="G52" i="3" l="1"/>
  <c r="G12" i="3"/>
  <c r="H12" i="3"/>
  <c r="G65" i="3"/>
  <c r="G13" i="3"/>
  <c r="G58" i="3"/>
  <c r="G75" i="3"/>
  <c r="G11" i="3" l="1"/>
  <c r="H11" i="3"/>
  <c r="I12" i="10" l="1"/>
  <c r="J12" i="10" l="1"/>
  <c r="E18" i="8"/>
  <c r="G94" i="3"/>
  <c r="F12" i="5" l="1"/>
  <c r="H43" i="3" l="1"/>
  <c r="H42" i="3" l="1"/>
  <c r="F27" i="8"/>
  <c r="E12" i="5" l="1"/>
  <c r="G42" i="3" l="1"/>
  <c r="G43" i="3"/>
  <c r="E27" i="8"/>
  <c r="G37" i="10" l="1"/>
  <c r="H37" i="10" s="1"/>
  <c r="I37" i="10" s="1"/>
  <c r="J34" i="10" s="1"/>
  <c r="J37" i="10" s="1"/>
  <c r="J21" i="10"/>
  <c r="I21" i="10"/>
  <c r="H21" i="10"/>
  <c r="G21" i="10"/>
  <c r="F21" i="10"/>
  <c r="I22" i="10" l="1"/>
  <c r="I28" i="10" s="1"/>
  <c r="I29" i="10" s="1"/>
  <c r="H22" i="10"/>
  <c r="H28" i="10" s="1"/>
  <c r="H29" i="10" s="1"/>
  <c r="F22" i="10"/>
  <c r="F28" i="10" s="1"/>
  <c r="F29" i="10" s="1"/>
  <c r="G22" i="10"/>
  <c r="G28" i="10" s="1"/>
  <c r="G29" i="10" s="1"/>
  <c r="J22" i="10" l="1"/>
  <c r="J28" i="10" s="1"/>
  <c r="J29" i="10" s="1"/>
</calcChain>
</file>

<file path=xl/comments1.xml><?xml version="1.0" encoding="utf-8"?>
<comments xmlns="http://schemas.openxmlformats.org/spreadsheetml/2006/main">
  <authors>
    <author>Korisnik</author>
  </authors>
  <commentList>
    <comment ref="E26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Kamate,najam i donacije</t>
        </r>
      </text>
    </comment>
    <comment ref="E33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Nije planirano opremanje kuhinja 
</t>
        </r>
      </text>
    </comment>
  </commentList>
</comments>
</file>

<file path=xl/comments2.xml><?xml version="1.0" encoding="utf-8"?>
<comments xmlns="http://schemas.openxmlformats.org/spreadsheetml/2006/main">
  <authors>
    <author>Korisnik</author>
  </authors>
  <commentList>
    <comment ref="B20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uključeno 20.369,49 dio plaća PUN  6391
</t>
        </r>
      </text>
    </comment>
    <comment ref="D20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uključeno 20.369,49 dio plaća PUN  6391
</t>
        </r>
      </text>
    </comment>
  </commentList>
</comments>
</file>

<file path=xl/comments3.xml><?xml version="1.0" encoding="utf-8"?>
<comments xmlns="http://schemas.openxmlformats.org/spreadsheetml/2006/main">
  <authors>
    <author>Korisnik</author>
  </authors>
  <commentList>
    <comment ref="E12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960,00 STEM</t>
        </r>
      </text>
    </comment>
    <comment ref="F41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Opremanje kuhinja 6711</t>
        </r>
      </text>
    </comment>
    <comment ref="E46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uklj.oprema iz prehrane</t>
        </r>
      </text>
    </comment>
    <comment ref="G67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Fina 1,66 ?</t>
        </r>
      </text>
    </comment>
    <comment ref="L85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Akt.opremanje
</t>
        </r>
      </text>
    </comment>
    <comment ref="E115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prehrana</t>
        </r>
      </text>
    </comment>
    <comment ref="E116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Lidrano</t>
        </r>
      </text>
    </comment>
    <comment ref="E117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113,75- LIDRANO</t>
        </r>
      </text>
    </comment>
    <comment ref="G117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113,75- LIDRANO</t>
        </r>
      </text>
    </comment>
    <comment ref="E119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Lidrano</t>
        </r>
      </text>
    </comment>
    <comment ref="G119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Lidrano</t>
        </r>
      </text>
    </comment>
    <comment ref="E120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Lidrano</t>
        </r>
      </text>
    </comment>
    <comment ref="G120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Lidrano</t>
        </r>
      </text>
    </comment>
    <comment ref="E167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udžbenici</t>
        </r>
      </text>
    </comment>
    <comment ref="G167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udžbenici</t>
        </r>
      </text>
    </comment>
    <comment ref="E198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319,37 bol.5/2024
</t>
        </r>
      </text>
    </comment>
    <comment ref="E209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uklj.prijevoz Smoković</t>
        </r>
      </text>
    </comment>
    <comment ref="G209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uklj.prijevoz Smoković</t>
        </r>
      </text>
    </comment>
    <comment ref="G214" authorId="0" shapeId="0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doznaka sa 6711 iznosi
1.419,18 i pokr.manjak 2024.</t>
        </r>
      </text>
    </comment>
  </commentList>
</comments>
</file>

<file path=xl/sharedStrings.xml><?xml version="1.0" encoding="utf-8"?>
<sst xmlns="http://schemas.openxmlformats.org/spreadsheetml/2006/main" count="540" uniqueCount="286">
  <si>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</si>
  <si>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</si>
  <si>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</si>
  <si>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</si>
  <si>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</si>
  <si>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</si>
  <si>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</si>
  <si>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</si>
  <si>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</si>
  <si>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</si>
  <si>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</si>
  <si>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</si>
  <si>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</si>
  <si>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</si>
  <si>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</si>
  <si>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</si>
  <si>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</si>
  <si>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</si>
  <si>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</si>
  <si>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</si>
  <si>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</si>
  <si>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</si>
  <si>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</si>
  <si>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</si>
  <si>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</si>
  <si>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</si>
  <si>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</si>
  <si>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</si>
  <si>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</si>
  <si>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</si>
  <si>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</si>
  <si>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</si>
  <si>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</si>
  <si>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</si>
  <si>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</si>
  <si>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</si>
  <si>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</si>
  <si>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</si>
  <si>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</si>
  <si>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</si>
  <si>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</si>
  <si>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</si>
  <si>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</si>
  <si>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</si>
  <si>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</si>
  <si>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</si>
  <si>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</si>
  <si>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</si>
  <si>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</si>
  <si>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</si>
  <si>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</si>
  <si>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</si>
  <si>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</si>
  <si>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</si>
  <si>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</si>
  <si>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pruž.usl.najma i donacija</t>
  </si>
  <si>
    <t>Financijski rashodi</t>
  </si>
  <si>
    <t>Naknade građanima</t>
  </si>
  <si>
    <t>Rashodi za nabavu nep.dug.imovine</t>
  </si>
  <si>
    <t>Rashodi za dodatna ulaganja</t>
  </si>
  <si>
    <t>3  Vlastiti prihodi</t>
  </si>
  <si>
    <t>31/Prihodi od imovine</t>
  </si>
  <si>
    <t>31/Prihodi od najma</t>
  </si>
  <si>
    <t xml:space="preserve">  54 Prijenosi izm.proračun.korisnika</t>
  </si>
  <si>
    <t>61//Donacije</t>
  </si>
  <si>
    <t>31Vlastiti prihodi /kamate</t>
  </si>
  <si>
    <t>31/ vlastiti prihodi od najma</t>
  </si>
  <si>
    <t>61/Donacije</t>
  </si>
  <si>
    <t>4 prihodi za posebne namjene</t>
  </si>
  <si>
    <t>5- Pomoći</t>
  </si>
  <si>
    <t>54 Prijenosi  između pror.korisnika</t>
  </si>
  <si>
    <t>922/višak</t>
  </si>
  <si>
    <t>Izvor financiranja 11</t>
  </si>
  <si>
    <t>Osnovno obrazovanje standard</t>
  </si>
  <si>
    <t>Aktivnost 1012-01</t>
  </si>
  <si>
    <t>Materijalni rashodi škola</t>
  </si>
  <si>
    <t>Aktivnost 1012-02</t>
  </si>
  <si>
    <t>Rashodi za nabavu dug.imovine</t>
  </si>
  <si>
    <t>Aktivnost 1012-09</t>
  </si>
  <si>
    <t>Vlastiti i namjenski prihodi</t>
  </si>
  <si>
    <t>Aktivnost 1012-10</t>
  </si>
  <si>
    <t>Aktivnost 1012-11</t>
  </si>
  <si>
    <t>Aktivnost 1012-12</t>
  </si>
  <si>
    <t>Opremanje škola</t>
  </si>
  <si>
    <t>Aktivnost 1013</t>
  </si>
  <si>
    <t>IZVANSTANDARDNI PROGRAMI</t>
  </si>
  <si>
    <t>Opći prihodi i primici</t>
  </si>
  <si>
    <t>Aktivnost 1013-6</t>
  </si>
  <si>
    <t>Program produženog boravka</t>
  </si>
  <si>
    <t>Aktivnost 1013-7</t>
  </si>
  <si>
    <t>Financiranje nabave dr.obr.materijala</t>
  </si>
  <si>
    <t>Naknade građanima u naravi</t>
  </si>
  <si>
    <t>Aktivnost 1013-13</t>
  </si>
  <si>
    <t>Prehrana učenika u OŠ</t>
  </si>
  <si>
    <t>Škola puna mogućnosti</t>
  </si>
  <si>
    <t>Aktivnost 1013-15</t>
  </si>
  <si>
    <t>Rano učenje talijanskog</t>
  </si>
  <si>
    <t>Aktivnost 1013-16</t>
  </si>
  <si>
    <t>09 Obrazovanje</t>
  </si>
  <si>
    <t>0912 Osnovno obrazovanje</t>
  </si>
  <si>
    <t>096- dodatne usluge u obrazovanj</t>
  </si>
  <si>
    <t>Donacije</t>
  </si>
  <si>
    <t>Plaće</t>
  </si>
  <si>
    <t>Ostali rashodi za zaposlene</t>
  </si>
  <si>
    <t>Dopr.za zdravstveno osiguranje</t>
  </si>
  <si>
    <t>Službena putovanja</t>
  </si>
  <si>
    <t>Uredski materijal</t>
  </si>
  <si>
    <t>Energija</t>
  </si>
  <si>
    <t>Sitan inventar</t>
  </si>
  <si>
    <t>Rashodi za usluge</t>
  </si>
  <si>
    <t>Usluge telefona,pošte i prijevoza</t>
  </si>
  <si>
    <t>Komunalne usluge</t>
  </si>
  <si>
    <t>Zdravstvene usluge</t>
  </si>
  <si>
    <t>Intelektualne usluge</t>
  </si>
  <si>
    <t>Računalne usluge</t>
  </si>
  <si>
    <t>Ostale usluge</t>
  </si>
  <si>
    <t>Ostali nespomenuti rashodi</t>
  </si>
  <si>
    <t>Premije osiguranja</t>
  </si>
  <si>
    <t>Reprezentacija</t>
  </si>
  <si>
    <t>Članarine</t>
  </si>
  <si>
    <t>Pristojbe i naknade</t>
  </si>
  <si>
    <t>Zatezne kamate</t>
  </si>
  <si>
    <t>Naknade građanima i kućanstvima</t>
  </si>
  <si>
    <t>Postrojenja i oprema</t>
  </si>
  <si>
    <t>Plaće za zaposlene</t>
  </si>
  <si>
    <t>Naknada za prijevoz</t>
  </si>
  <si>
    <t>Naknade građanima u novcu</t>
  </si>
  <si>
    <t>Doprinosi na plaće</t>
  </si>
  <si>
    <t>Naknada troškova zaposlenim</t>
  </si>
  <si>
    <t>57/Pomoći iz proračuna</t>
  </si>
  <si>
    <t>prihodi po posebnim propisima</t>
  </si>
  <si>
    <t>Ostali nespomenuti prihodi</t>
  </si>
  <si>
    <t>Prihodi od prodaje proiz.i robe te pruženih usluga</t>
  </si>
  <si>
    <t>Prihodi od pruženih usluga</t>
  </si>
  <si>
    <t>Donacije od pravnih i fizičkih osoba</t>
  </si>
  <si>
    <t>Tekuće donacije</t>
  </si>
  <si>
    <t>Prihodi za financiranje rashoda poslovanja</t>
  </si>
  <si>
    <t>Prihodi za financiranje rashoda za nabavu nefinancijske imovine</t>
  </si>
  <si>
    <t>Plaće za redovan rad</t>
  </si>
  <si>
    <t>Doprinosi za zdravstveno osig</t>
  </si>
  <si>
    <t>Doprinos za zapošljavanje</t>
  </si>
  <si>
    <t>Naknade troškova zaposlenima</t>
  </si>
  <si>
    <t>Naknada za prijevoz na rad</t>
  </si>
  <si>
    <t>Ostale naknade tr.zaposlenim</t>
  </si>
  <si>
    <t>Stručno usavršavanje zaposl.</t>
  </si>
  <si>
    <t>Rashodi za materijal i energiju</t>
  </si>
  <si>
    <t>Materijal i sirovine</t>
  </si>
  <si>
    <t>Materijal i dijelovi za tek.inv.odr</t>
  </si>
  <si>
    <t>Sitan materijal</t>
  </si>
  <si>
    <t>Službena i radna odjeća</t>
  </si>
  <si>
    <t>Usluge telefona,pošte i prij</t>
  </si>
  <si>
    <t>Usluge tekućeg i inv.održavanja</t>
  </si>
  <si>
    <t>Usluge promidžbe i informiranja</t>
  </si>
  <si>
    <t>Intelektualne i osobne usluge</t>
  </si>
  <si>
    <t>Naknade za rad povjerenstva</t>
  </si>
  <si>
    <t>Troškovi sudskih postupaka</t>
  </si>
  <si>
    <t>Ostali financijski rashodi</t>
  </si>
  <si>
    <t>Bankarske usluge i us.pl.prometa</t>
  </si>
  <si>
    <t xml:space="preserve">Ostale naknade građanima </t>
  </si>
  <si>
    <t>Nakn.građ.i kućan. U novcu</t>
  </si>
  <si>
    <t>Ostali rashodi</t>
  </si>
  <si>
    <t>Ostale te.donacije u naravi</t>
  </si>
  <si>
    <t>Uredska oprema i namještaj</t>
  </si>
  <si>
    <t>Komunikacijska oprema</t>
  </si>
  <si>
    <t>Oprema za održavanje i zaštitu</t>
  </si>
  <si>
    <t>Sportska i glazbena oprema</t>
  </si>
  <si>
    <t>uređaji,strojevi i oprema</t>
  </si>
  <si>
    <t>Prihodi od financijske imovine</t>
  </si>
  <si>
    <t>Kamate na oročena srestva</t>
  </si>
  <si>
    <t>Stručno usavršavanje zaposlenika</t>
  </si>
  <si>
    <t>Uredski materijal i ostali mat.  trošk.</t>
  </si>
  <si>
    <t>Materijal za tekuće održavanje</t>
  </si>
  <si>
    <t>Ostali nespomenuti rashodi poslovanja</t>
  </si>
  <si>
    <t xml:space="preserve">Ostali nespomenuti rashodi </t>
  </si>
  <si>
    <t>Financijski rashodi škola</t>
  </si>
  <si>
    <t>Bankarske usluge</t>
  </si>
  <si>
    <t>Rashodi za nabavu proizv.dug.imovine</t>
  </si>
  <si>
    <t>Kapitalni projekt 1012-03</t>
  </si>
  <si>
    <t>Dodatna ulaganja na građ.objektima</t>
  </si>
  <si>
    <t>Izvor financiranja 57</t>
  </si>
  <si>
    <t>Plaće bruto</t>
  </si>
  <si>
    <t>Doprinos za zdravstveno osiguranj</t>
  </si>
  <si>
    <t>Doprinos za zapošljavanje/presude</t>
  </si>
  <si>
    <t>Naknade za prijevoz</t>
  </si>
  <si>
    <t>Naknade za rad povjerenstva/mentori</t>
  </si>
  <si>
    <t>Pristojbe</t>
  </si>
  <si>
    <t>Izvor finaciranja  57</t>
  </si>
  <si>
    <t>Materijal za psihologa</t>
  </si>
  <si>
    <t>Usluge cateringa/prehrana 1,33</t>
  </si>
  <si>
    <t>Izvor financiranja 31</t>
  </si>
  <si>
    <t>Izvor financiranja 41</t>
  </si>
  <si>
    <t>Prihodi za posebne namjene</t>
  </si>
  <si>
    <t xml:space="preserve">Vlastiti prihodi </t>
  </si>
  <si>
    <t>Izvor finaciranja 9231</t>
  </si>
  <si>
    <t>Knjige,umjetnička djela</t>
  </si>
  <si>
    <t>Knjige/ udžbenici i lektira</t>
  </si>
  <si>
    <t>Izvor financiranja  11</t>
  </si>
  <si>
    <t>Doprinosi za plaće</t>
  </si>
  <si>
    <t>Dopr.za obvezno zdravstveno osig</t>
  </si>
  <si>
    <t>Materijalni rashodi prijevoz</t>
  </si>
  <si>
    <t>Naknade troškova zaposlenim</t>
  </si>
  <si>
    <t>Izvor finaciranja 11</t>
  </si>
  <si>
    <t>Doprinos za zdravstveno osiguranje</t>
  </si>
  <si>
    <t>Doprinosa za zdravstveno osiguranje</t>
  </si>
  <si>
    <t>Uređaji , strojevi i oprema</t>
  </si>
  <si>
    <t>Knjige i umjetnička djela</t>
  </si>
  <si>
    <t xml:space="preserve">Knjige </t>
  </si>
  <si>
    <t xml:space="preserve">Pomoći </t>
  </si>
  <si>
    <t>Ostale naknade građ.i kućan.iz prorač</t>
  </si>
  <si>
    <t>Skupina,podskupina ,odjeljak</t>
  </si>
  <si>
    <t>Prihodi iz nadležnog proračuna</t>
  </si>
  <si>
    <t>INDEKS  U ODNOSU NA OSTVARENO PRETHODNE GODINE</t>
  </si>
  <si>
    <t xml:space="preserve">INDEKS U ODNOSU NA PLANIRANO </t>
  </si>
  <si>
    <t>41/Ostali prihodi za posebne namjene</t>
  </si>
  <si>
    <t>Tekuće donacije u naravi</t>
  </si>
  <si>
    <t>Ostale tekuće donacije u naravi</t>
  </si>
  <si>
    <t>Višak vlastiti</t>
  </si>
  <si>
    <t>Rashodi za nabavu proiz.dug.imovine</t>
  </si>
  <si>
    <t>Izvor  financiranja 11</t>
  </si>
  <si>
    <t>Izvor financiranja 63</t>
  </si>
  <si>
    <t>Namirnice</t>
  </si>
  <si>
    <t>Loko vožnja</t>
  </si>
  <si>
    <t>Naknada građanima u novcu/TUR</t>
  </si>
  <si>
    <t>Indeks</t>
  </si>
  <si>
    <t>Pomoći pr.korisnicima iz proračuna koji im nije nadležan</t>
  </si>
  <si>
    <t>Tekuće pomoći iz proračuna</t>
  </si>
  <si>
    <t>Kapitalne pomoći</t>
  </si>
  <si>
    <t>Prijenosi između proračunskih  korisnika istog proračuna</t>
  </si>
  <si>
    <t>Tekući prijenosi</t>
  </si>
  <si>
    <t>Tekući prijenosi temeljem prijenosa iz EU sredstava</t>
  </si>
  <si>
    <t>Usluge prijevoza</t>
  </si>
  <si>
    <t>PROGRAM  OSNOVNO OBRAZOVANJE</t>
  </si>
  <si>
    <t>Izvršenje1-6/ 2024.*</t>
  </si>
  <si>
    <t>Plan 2025.</t>
  </si>
  <si>
    <t>Izvršenje 2024.*</t>
  </si>
  <si>
    <t>Izvršenje 2024.</t>
  </si>
  <si>
    <t>Indeks izvršeno 2025 /2024</t>
  </si>
  <si>
    <t>Indeks izvršenje2025/  planirano  2025</t>
  </si>
  <si>
    <t>Proračun za 2025.</t>
  </si>
  <si>
    <t>Aktivnost 1012-05</t>
  </si>
  <si>
    <t>Rashodi za zaposlene i mat.rash.IZVANSTANDARD</t>
  </si>
  <si>
    <t>A1013-04</t>
  </si>
  <si>
    <t>Izvanškolske aktivnosti</t>
  </si>
  <si>
    <t>Izvor financiranja 9257</t>
  </si>
  <si>
    <t>Materijal i dijelovi za tekuće</t>
  </si>
  <si>
    <t>Usluge tekućeg održavanja</t>
  </si>
  <si>
    <t>Izvor financiranja 9241</t>
  </si>
  <si>
    <t>Vlastiti prihodi</t>
  </si>
  <si>
    <t>Pomoći korisnici</t>
  </si>
  <si>
    <t>Višak za posebne namjene</t>
  </si>
  <si>
    <t>Uređaji, strojevi i oprema</t>
  </si>
  <si>
    <t>Financiranje iz sredstava EU</t>
  </si>
  <si>
    <t>Aktivnost 1013-23</t>
  </si>
  <si>
    <t>IZVRŠENJE FINANCIJSKOG PLANA - OSNOVNE ŠKOLE STANOVI ZADAR
ZA RAZDOBLJE 1.1.-30.06.2025. GODINE</t>
  </si>
  <si>
    <t>INDEKS IZVRŠENJE 2025 U ODNOSU 2024</t>
  </si>
  <si>
    <t>INDEKS IZVRŠENJE 2025 U ODNOSU PLAN  2025</t>
  </si>
  <si>
    <t>Usluge telefona i prijevoza</t>
  </si>
  <si>
    <t>Usluge telefona, prijevoza</t>
  </si>
  <si>
    <t>INDEKS IZVRŠENJE 2025/2024.</t>
  </si>
  <si>
    <t xml:space="preserve">INDEKS IZVRŠENO/ PLANIRANO </t>
  </si>
  <si>
    <t>INDEKS IZVRŠENJE 2025/ 2024</t>
  </si>
  <si>
    <t>INDEKS IZVRŠENJE 2025 / PLAN  2025</t>
  </si>
  <si>
    <t>IZVRŠENJE  FINANCIJSKOG PLANA  OSNOVNE ŠKOLE STANOVI ZADAR
01.01.2025- 31.12.2025. GODINE</t>
  </si>
  <si>
    <t>IZVRŠENJE1.-12  2025</t>
  </si>
  <si>
    <t>Izvršenje 2024. uneseno</t>
  </si>
  <si>
    <t>Izvršenje za 1. -12. 2025.</t>
  </si>
  <si>
    <t xml:space="preserve"> IZVRŠENJE FINANCIJSKI PLAN PRORAČUNSKOG KORISNIKA JEDINICE LOKALNE I PODRUČNE (REGIONALNE) SAMOUPRAVE 
ZA 1.1.-31.12. 2025. GODINU</t>
  </si>
  <si>
    <t>Izvršenje 1.-12.2025</t>
  </si>
  <si>
    <t>Izvršenje  1-12. 2025</t>
  </si>
  <si>
    <t>IZVRŠENJE FINANCIJSKOG  PLANA  -OSNOVNE ŠKOLE STANOVI
ZA  RAZDOBLJE 1.1.-31.12.2025</t>
  </si>
  <si>
    <t>Izvršenje 1-12.2024</t>
  </si>
  <si>
    <t>Izvršenje 1. -12.  2025</t>
  </si>
  <si>
    <t>Višak prihoda vlastiti</t>
  </si>
  <si>
    <t>Licenca za PO</t>
  </si>
  <si>
    <t>knjige</t>
  </si>
  <si>
    <t>Izvor financiranja  54/6393</t>
  </si>
  <si>
    <t>Izvor financiranja 57/6391</t>
  </si>
  <si>
    <t>povećan broj zaposlenih</t>
  </si>
  <si>
    <t>Izvor financiranja 11/</t>
  </si>
  <si>
    <t>Kapitalni projekt 1012-08</t>
  </si>
  <si>
    <t>Izvršenje 1.-12/2025</t>
  </si>
  <si>
    <t>Zakupnine i najamnine</t>
  </si>
  <si>
    <t>IZVRŠENJE  FINANCIJSKOG PLANA  OŠ STANOVI,ZADAR
ZA RAZDOBLJE 1.01.2025-31.12.2025.GODINE</t>
  </si>
  <si>
    <t>Izvor financiranja 5402</t>
  </si>
  <si>
    <t>napredovanje  učitelja</t>
  </si>
  <si>
    <t>Potpora stručnim službama -logoped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</si>
</sst>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5" fillId="0" borderId="5" xfId="0" applyFont="1" applyBorder="1" applyAlignment="1">
      <alignment horizontal="righ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>
      <alignment horizontal="right"/>
    </xf>
    <xf numFmtId="0" fontId="21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/>
    <xf numFmtId="4" fontId="0" fillId="0" borderId="0" xfId="0" applyNumberFormat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0" fontId="6" fillId="4" borderId="6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4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6" borderId="4" xfId="0" applyNumberFormat="1" applyFont="1" applyFill="1" applyBorder="1" applyAlignment="1" applyProtection="1">
      <alignment horizontal="left" vertical="center" wrapText="1"/>
    </xf>
    <xf numFmtId="4" fontId="3" fillId="6" borderId="4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4" fontId="6" fillId="6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2" borderId="0" xfId="0" applyFill="1"/>
    <xf numFmtId="0" fontId="3" fillId="2" borderId="3" xfId="0" applyNumberFormat="1" applyFont="1" applyFill="1" applyBorder="1" applyAlignment="1" applyProtection="1">
      <alignment horizontal="left" vertical="center" wrapText="1"/>
    </xf>
    <xf numFmtId="4" fontId="0" fillId="2" borderId="0" xfId="0" applyNumberFormat="1" applyFill="1"/>
    <xf numFmtId="4" fontId="7" fillId="2" borderId="3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0" fillId="2" borderId="0" xfId="0" applyNumberFormat="1" applyFill="1" applyBorder="1"/>
    <xf numFmtId="0" fontId="6" fillId="2" borderId="6" xfId="0" applyNumberFormat="1" applyFont="1" applyFill="1" applyBorder="1" applyAlignment="1" applyProtection="1">
      <alignment horizontal="center" vertical="center" wrapText="1"/>
    </xf>
    <xf numFmtId="4" fontId="6" fillId="6" borderId="4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 applyProtection="1">
      <alignment horizontal="right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/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Fill="1" applyBorder="1" applyAlignment="1" applyProtection="1">
      <alignment horizontal="left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2" fillId="0" borderId="0" xfId="0" quotePrefix="1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17" fillId="0" borderId="0" xfId="0" applyNumberFormat="1" applyFont="1" applyFill="1" applyBorder="1" applyAlignment="1" applyProtection="1">
      <alignment horizontal="center" vertical="center" wrapText="1"/>
    </xf>
    <xf numFmtId="4" fontId="18" fillId="0" borderId="0" xfId="0" applyNumberFormat="1" applyFont="1" applyAlignment="1">
      <alignment wrapText="1"/>
    </xf>
    <xf numFmtId="4" fontId="19" fillId="0" borderId="0" xfId="0" quotePrefix="1" applyNumberFormat="1" applyFont="1" applyFill="1" applyBorder="1" applyAlignment="1" applyProtection="1">
      <alignment horizontal="center" vertical="center" wrapText="1"/>
    </xf>
    <xf numFmtId="4" fontId="20" fillId="0" borderId="0" xfId="0" applyNumberFormat="1" applyFont="1" applyFill="1" applyBorder="1" applyAlignment="1" applyProtection="1">
      <alignment horizontal="center" vertical="center" wrapText="1"/>
    </xf>
    <xf numFmtId="4" fontId="7" fillId="0" borderId="0" xfId="0" applyNumberFormat="1" applyFont="1" applyFill="1" applyBorder="1" applyAlignment="1" applyProtection="1"/>
    <xf numFmtId="4" fontId="9" fillId="0" borderId="1" xfId="0" quotePrefix="1" applyNumberFormat="1" applyFont="1" applyBorder="1" applyAlignment="1">
      <alignment horizontal="left" wrapText="1"/>
    </xf>
    <xf numFmtId="4" fontId="9" fillId="0" borderId="2" xfId="0" quotePrefix="1" applyNumberFormat="1" applyFont="1" applyBorder="1" applyAlignment="1">
      <alignment horizontal="left" wrapText="1"/>
    </xf>
    <xf numFmtId="4" fontId="9" fillId="0" borderId="2" xfId="0" quotePrefix="1" applyNumberFormat="1" applyFont="1" applyBorder="1" applyAlignment="1">
      <alignment horizontal="center" wrapText="1"/>
    </xf>
    <xf numFmtId="4" fontId="9" fillId="0" borderId="2" xfId="0" quotePrefix="1" applyNumberFormat="1" applyFont="1" applyFill="1" applyBorder="1" applyAlignment="1" applyProtection="1">
      <alignment horizontal="left"/>
    </xf>
    <xf numFmtId="4" fontId="9" fillId="2" borderId="3" xfId="0" applyNumberFormat="1" applyFont="1" applyFill="1" applyBorder="1" applyAlignment="1" applyProtection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" fontId="0" fillId="0" borderId="0" xfId="0" applyNumberFormat="1"/>
    <xf numFmtId="4" fontId="3" fillId="2" borderId="0" xfId="0" applyNumberFormat="1" applyFont="1" applyFill="1" applyBorder="1" applyAlignment="1">
      <alignment horizontal="right"/>
    </xf>
    <xf numFmtId="1" fontId="3" fillId="2" borderId="0" xfId="0" applyNumberFormat="1" applyFont="1" applyFill="1" applyBorder="1" applyAlignment="1">
      <alignment horizontal="right"/>
    </xf>
    <xf numFmtId="0" fontId="7" fillId="7" borderId="3" xfId="0" quotePrefix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6" borderId="3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/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left"/>
    </xf>
    <xf numFmtId="0" fontId="7" fillId="2" borderId="3" xfId="0" applyNumberFormat="1" applyFont="1" applyFill="1" applyBorder="1" applyAlignment="1" applyProtection="1">
      <alignment horizontal="right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righ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4" fontId="3" fillId="7" borderId="3" xfId="0" applyNumberFormat="1" applyFont="1" applyFill="1" applyBorder="1" applyAlignment="1">
      <alignment horizontal="right"/>
    </xf>
    <xf numFmtId="4" fontId="3" fillId="7" borderId="4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4" borderId="3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28" fillId="2" borderId="3" xfId="0" applyNumberFormat="1" applyFont="1" applyFill="1" applyBorder="1" applyAlignment="1">
      <alignment horizontal="right"/>
    </xf>
    <xf numFmtId="0" fontId="29" fillId="2" borderId="6" xfId="0" applyNumberFormat="1" applyFont="1" applyFill="1" applyBorder="1" applyAlignment="1" applyProtection="1">
      <alignment horizontal="center" vertical="center" wrapText="1"/>
    </xf>
    <xf numFmtId="0" fontId="27" fillId="2" borderId="0" xfId="0" applyFont="1" applyFill="1"/>
    <xf numFmtId="4" fontId="27" fillId="2" borderId="0" xfId="0" applyNumberFormat="1" applyFont="1" applyFill="1"/>
    <xf numFmtId="0" fontId="7" fillId="8" borderId="3" xfId="0" quotePrefix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2" borderId="2" xfId="0" applyFill="1" applyBorder="1"/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Alignment="1">
      <alignment horizontal="left"/>
    </xf>
    <xf numFmtId="4" fontId="0" fillId="9" borderId="0" xfId="0" applyNumberFormat="1" applyFill="1"/>
    <xf numFmtId="4" fontId="0" fillId="0" borderId="0" xfId="0" applyNumberFormat="1" applyFill="1" applyBorder="1"/>
    <xf numFmtId="0" fontId="0" fillId="9" borderId="0" xfId="0" applyFill="1"/>
    <xf numFmtId="0" fontId="34" fillId="2" borderId="3" xfId="0" applyNumberFormat="1" applyFont="1" applyFill="1" applyBorder="1" applyAlignment="1" applyProtection="1">
      <alignment horizontal="left" vertical="center" wrapText="1"/>
    </xf>
    <xf numFmtId="4" fontId="9" fillId="0" borderId="1" xfId="0" quotePrefix="1" applyNumberFormat="1" applyFont="1" applyBorder="1" applyAlignment="1">
      <alignment horizontal="left" vertical="center"/>
    </xf>
    <xf numFmtId="4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4" fontId="9" fillId="3" borderId="1" xfId="0" applyNumberFormat="1" applyFont="1" applyFill="1" applyBorder="1" applyAlignment="1" applyProtection="1">
      <alignment horizontal="left" vertical="center" wrapText="1"/>
    </xf>
    <xf numFmtId="4" fontId="7" fillId="3" borderId="2" xfId="0" applyNumberFormat="1" applyFont="1" applyFill="1" applyBorder="1" applyAlignment="1" applyProtection="1">
      <alignment vertical="center" wrapText="1"/>
    </xf>
    <xf numFmtId="4" fontId="7" fillId="3" borderId="2" xfId="0" applyNumberFormat="1" applyFont="1" applyFill="1" applyBorder="1" applyAlignment="1" applyProtection="1">
      <alignment vertical="center"/>
    </xf>
    <xf numFmtId="4" fontId="9" fillId="0" borderId="1" xfId="0" applyNumberFormat="1" applyFont="1" applyFill="1" applyBorder="1" applyAlignment="1" applyProtection="1">
      <alignment horizontal="left" vertical="center" wrapText="1"/>
    </xf>
    <xf numFmtId="4" fontId="7" fillId="0" borderId="2" xfId="0" applyNumberFormat="1" applyFont="1" applyFill="1" applyBorder="1" applyAlignment="1" applyProtection="1">
      <alignment vertical="center" wrapText="1"/>
    </xf>
    <xf numFmtId="4" fontId="9" fillId="0" borderId="1" xfId="0" quotePrefix="1" applyNumberFormat="1" applyFont="1" applyFill="1" applyBorder="1" applyAlignment="1">
      <alignment horizontal="left" vertical="center"/>
    </xf>
    <xf numFmtId="4" fontId="9" fillId="0" borderId="1" xfId="0" quotePrefix="1" applyNumberFormat="1" applyFont="1" applyFill="1" applyBorder="1" applyAlignment="1" applyProtection="1">
      <alignment horizontal="left" vertical="center" wrapText="1"/>
    </xf>
    <xf numFmtId="4" fontId="9" fillId="3" borderId="1" xfId="0" quotePrefix="1" applyNumberFormat="1" applyFont="1" applyFill="1" applyBorder="1" applyAlignment="1" applyProtection="1">
      <alignment horizontal="left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Alignment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4" fontId="9" fillId="4" borderId="1" xfId="0" applyNumberFormat="1" applyFont="1" applyFill="1" applyBorder="1" applyAlignment="1" applyProtection="1">
      <alignment horizontal="left" vertical="center" wrapText="1"/>
    </xf>
    <xf numFmtId="4" fontId="9" fillId="4" borderId="2" xfId="0" applyNumberFormat="1" applyFont="1" applyFill="1" applyBorder="1" applyAlignment="1" applyProtection="1">
      <alignment horizontal="left" vertical="center" wrapText="1"/>
    </xf>
    <xf numFmtId="4" fontId="9" fillId="4" borderId="4" xfId="0" applyNumberFormat="1" applyFont="1" applyFill="1" applyBorder="1" applyAlignment="1" applyProtection="1">
      <alignment horizontal="left" vertical="center" wrapText="1"/>
    </xf>
    <xf numFmtId="4" fontId="9" fillId="3" borderId="2" xfId="0" applyNumberFormat="1" applyFont="1" applyFill="1" applyBorder="1" applyAlignment="1" applyProtection="1">
      <alignment horizontal="left" vertical="center" wrapText="1"/>
    </xf>
    <xf numFmtId="4" fontId="9" fillId="3" borderId="4" xfId="0" applyNumberFormat="1" applyFont="1" applyFill="1" applyBorder="1" applyAlignment="1" applyProtection="1">
      <alignment horizontal="left" vertical="center" wrapText="1"/>
    </xf>
    <xf numFmtId="4" fontId="17" fillId="0" borderId="0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Border="1" applyAlignment="1">
      <alignment horizontal="left" vertical="center" wrapText="1"/>
    </xf>
    <xf numFmtId="4" fontId="0" fillId="0" borderId="4" xfId="0" applyNumberForma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4" fillId="2" borderId="6" xfId="0" applyFont="1" applyFill="1" applyBorder="1" applyAlignment="1">
      <alignment horizontal="center" wrapText="1"/>
    </xf>
    <xf numFmtId="0" fontId="6" fillId="6" borderId="1" xfId="0" applyNumberFormat="1" applyFont="1" applyFill="1" applyBorder="1" applyAlignment="1" applyProtection="1">
      <alignment horizontal="center" vertical="center" wrapText="1"/>
    </xf>
    <xf numFmtId="0" fontId="6" fillId="6" borderId="2" xfId="0" applyNumberFormat="1" applyFont="1" applyFill="1" applyBorder="1" applyAlignment="1" applyProtection="1">
      <alignment horizontal="center" vertical="center" wrapText="1"/>
    </xf>
    <xf numFmtId="0" fontId="6" fillId="6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7" borderId="1" xfId="0" applyNumberFormat="1" applyFont="1" applyFill="1" applyBorder="1" applyAlignment="1" applyProtection="1">
      <alignment vertical="center" wrapText="1"/>
    </xf>
    <xf numFmtId="0" fontId="3" fillId="7" borderId="2" xfId="0" applyNumberFormat="1" applyFont="1" applyFill="1" applyBorder="1" applyAlignment="1" applyProtection="1">
      <alignment vertical="center" wrapText="1"/>
    </xf>
    <xf numFmtId="0" fontId="3" fillId="7" borderId="4" xfId="0" applyNumberFormat="1" applyFont="1" applyFill="1" applyBorder="1" applyAlignment="1" applyProtection="1">
      <alignment vertical="center" wrapText="1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/>
    </xf>
    <xf numFmtId="0" fontId="3" fillId="7" borderId="2" xfId="0" applyNumberFormat="1" applyFont="1" applyFill="1" applyBorder="1" applyAlignment="1" applyProtection="1">
      <alignment horizontal="left" vertical="center" wrapTex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center" vertical="center" wrapText="1"/>
    </xf>
    <xf numFmtId="0" fontId="3" fillId="7" borderId="2" xfId="0" applyNumberFormat="1" applyFont="1" applyFill="1" applyBorder="1" applyAlignment="1" applyProtection="1">
      <alignment horizontal="center" vertical="center" wrapText="1"/>
    </xf>
    <xf numFmtId="0" fontId="3" fillId="7" borderId="4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0" fillId="2" borderId="2" xfId="0" applyNumberFormat="1" applyFont="1" applyFill="1" applyBorder="1" applyAlignment="1" applyProtection="1">
      <alignment horizontal="center" vertical="center" wrapText="1"/>
    </xf>
    <xf numFmtId="0" fontId="30" fillId="2" borderId="4" xfId="0" applyNumberFormat="1" applyFont="1" applyFill="1" applyBorder="1" applyAlignment="1" applyProtection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1" fillId="2" borderId="1" xfId="0" applyNumberFormat="1" applyFont="1" applyFill="1" applyBorder="1" applyAlignment="1" applyProtection="1">
      <alignment horizontal="left" vertical="center" wrapText="1"/>
    </xf>
    <xf numFmtId="0" fontId="31" fillId="2" borderId="2" xfId="0" applyNumberFormat="1" applyFont="1" applyFill="1" applyBorder="1" applyAlignment="1" applyProtection="1">
      <alignment horizontal="left" vertical="center" wrapTex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3" fillId="2" borderId="1" xfId="0" applyNumberFormat="1" applyFont="1" applyFill="1" applyBorder="1" applyAlignment="1" applyProtection="1">
      <alignment horizontal="center" vertical="center" wrapText="1"/>
    </xf>
    <xf numFmtId="0" fontId="33" fillId="2" borderId="2" xfId="0" applyNumberFormat="1" applyFont="1" applyFill="1" applyBorder="1" applyAlignment="1" applyProtection="1">
      <alignment horizontal="center" vertical="center" wrapText="1"/>
    </xf>
    <xf numFmtId="0" fontId="33" fillId="2" borderId="4" xfId="0" applyNumberFormat="1" applyFont="1" applyFill="1" applyBorder="1" applyAlignment="1" applyProtection="1">
      <alignment horizontal="center" vertical="center" wrapText="1"/>
    </xf>
    <xf numFmtId="0" fontId="32" fillId="2" borderId="2" xfId="0" applyNumberFormat="1" applyFont="1" applyFill="1" applyBorder="1" applyAlignment="1" applyProtection="1">
      <alignment horizontal="center" vertical="center" wrapText="1"/>
    </xf>
    <xf numFmtId="0" fontId="32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center" vertical="center" wrapText="1"/>
    </xf>
    <xf numFmtId="0" fontId="6" fillId="7" borderId="2" xfId="0" applyNumberFormat="1" applyFont="1" applyFill="1" applyBorder="1" applyAlignment="1" applyProtection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H33" sqref="H3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248" t="s">
        <v>262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0" ht="18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15.75" x14ac:dyDescent="0.25">
      <c r="A3" s="248" t="s">
        <v>16</v>
      </c>
      <c r="B3" s="248"/>
      <c r="C3" s="248"/>
      <c r="D3" s="248"/>
      <c r="E3" s="248"/>
      <c r="F3" s="248"/>
      <c r="G3" s="248"/>
      <c r="H3" s="248"/>
      <c r="I3" s="249"/>
      <c r="J3" s="249"/>
    </row>
    <row r="4" spans="1:10" ht="18" x14ac:dyDescent="0.25">
      <c r="A4" s="19"/>
      <c r="B4" s="19"/>
      <c r="C4" s="19"/>
      <c r="D4" s="19"/>
      <c r="E4" s="19"/>
      <c r="F4" s="19"/>
      <c r="G4" s="19"/>
      <c r="H4" s="19"/>
      <c r="I4" s="5"/>
      <c r="J4" s="5"/>
    </row>
    <row r="5" spans="1:10" ht="15.75" x14ac:dyDescent="0.25">
      <c r="A5" s="248" t="s">
        <v>20</v>
      </c>
      <c r="B5" s="250"/>
      <c r="C5" s="250"/>
      <c r="D5" s="250"/>
      <c r="E5" s="250"/>
      <c r="F5" s="250"/>
      <c r="G5" s="250"/>
      <c r="H5" s="250"/>
      <c r="I5" s="250"/>
      <c r="J5" s="250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8" t="s">
        <v>25</v>
      </c>
    </row>
    <row r="7" spans="1:10" ht="25.5" x14ac:dyDescent="0.25">
      <c r="A7" s="24"/>
      <c r="B7" s="25"/>
      <c r="C7" s="25"/>
      <c r="D7" s="26"/>
      <c r="E7" s="27"/>
      <c r="F7" s="3" t="s">
        <v>232</v>
      </c>
      <c r="G7" s="3" t="s">
        <v>233</v>
      </c>
      <c r="H7" s="3" t="s">
        <v>263</v>
      </c>
      <c r="I7" s="3" t="s">
        <v>260</v>
      </c>
      <c r="J7" s="3" t="s">
        <v>261</v>
      </c>
    </row>
    <row r="8" spans="1:10" x14ac:dyDescent="0.25">
      <c r="A8" s="251" t="s">
        <v>0</v>
      </c>
      <c r="B8" s="252"/>
      <c r="C8" s="252"/>
      <c r="D8" s="252"/>
      <c r="E8" s="253"/>
      <c r="F8" s="56">
        <v>2516383.6800000002</v>
      </c>
      <c r="G8" s="56">
        <v>2985370</v>
      </c>
      <c r="H8" s="56">
        <v>2775104.39</v>
      </c>
      <c r="I8" s="56">
        <f>H8/F8*100</f>
        <v>110.28144921047969</v>
      </c>
      <c r="J8" s="56">
        <f>H8/G8*100</f>
        <v>92.95679898973998</v>
      </c>
    </row>
    <row r="9" spans="1:10" x14ac:dyDescent="0.25">
      <c r="A9" s="254" t="s">
        <v>26</v>
      </c>
      <c r="B9" s="255"/>
      <c r="C9" s="255"/>
      <c r="D9" s="255"/>
      <c r="E9" s="247"/>
      <c r="F9" s="56">
        <v>2516383.6800000002</v>
      </c>
      <c r="G9" s="56">
        <v>2985370</v>
      </c>
      <c r="H9" s="56">
        <v>2775104.39</v>
      </c>
      <c r="I9" s="56">
        <f t="shared" ref="I9:I13" si="0">H9/F9*100</f>
        <v>110.28144921047969</v>
      </c>
      <c r="J9" s="56">
        <f t="shared" ref="J9:J13" si="1">H9/G9*100</f>
        <v>92.95679898973998</v>
      </c>
    </row>
    <row r="10" spans="1:10" x14ac:dyDescent="0.25">
      <c r="A10" s="256" t="s">
        <v>27</v>
      </c>
      <c r="B10" s="247"/>
      <c r="C10" s="247"/>
      <c r="D10" s="247"/>
      <c r="E10" s="247"/>
      <c r="F10" s="57"/>
      <c r="G10" s="57"/>
      <c r="H10" s="57"/>
      <c r="I10" s="56"/>
      <c r="J10" s="56"/>
    </row>
    <row r="11" spans="1:10" x14ac:dyDescent="0.25">
      <c r="A11" s="80" t="s">
        <v>1</v>
      </c>
      <c r="B11" s="81"/>
      <c r="C11" s="81"/>
      <c r="D11" s="81"/>
      <c r="E11" s="81"/>
      <c r="F11" s="56">
        <v>2502013.36</v>
      </c>
      <c r="G11" s="56">
        <v>3023504.98</v>
      </c>
      <c r="H11" s="56">
        <v>2959096.76</v>
      </c>
      <c r="I11" s="56">
        <f t="shared" si="0"/>
        <v>118.2686234736972</v>
      </c>
      <c r="J11" s="56">
        <f t="shared" si="1"/>
        <v>97.869749829219728</v>
      </c>
    </row>
    <row r="12" spans="1:10" x14ac:dyDescent="0.25">
      <c r="A12" s="257" t="s">
        <v>28</v>
      </c>
      <c r="B12" s="255"/>
      <c r="C12" s="255"/>
      <c r="D12" s="255"/>
      <c r="E12" s="255"/>
      <c r="F12" s="57">
        <f>F11-F13</f>
        <v>2465438.34</v>
      </c>
      <c r="G12" s="57">
        <v>2949950.98</v>
      </c>
      <c r="H12" s="57">
        <v>2898701.02</v>
      </c>
      <c r="I12" s="56">
        <f t="shared" si="0"/>
        <v>117.57345430103112</v>
      </c>
      <c r="J12" s="56">
        <f t="shared" si="1"/>
        <v>98.262684351453188</v>
      </c>
    </row>
    <row r="13" spans="1:10" x14ac:dyDescent="0.25">
      <c r="A13" s="246" t="s">
        <v>29</v>
      </c>
      <c r="B13" s="247"/>
      <c r="C13" s="247"/>
      <c r="D13" s="247"/>
      <c r="E13" s="247"/>
      <c r="F13" s="58">
        <v>36575.019999999997</v>
      </c>
      <c r="G13" s="58">
        <v>74000</v>
      </c>
      <c r="H13" s="58">
        <v>60395.74</v>
      </c>
      <c r="I13" s="56">
        <f t="shared" si="0"/>
        <v>165.12838543902367</v>
      </c>
      <c r="J13" s="56">
        <f t="shared" si="1"/>
        <v>81.615864864864861</v>
      </c>
    </row>
    <row r="14" spans="1:10" x14ac:dyDescent="0.25">
      <c r="A14" s="258" t="s">
        <v>46</v>
      </c>
      <c r="B14" s="252"/>
      <c r="C14" s="252"/>
      <c r="D14" s="252"/>
      <c r="E14" s="252"/>
      <c r="F14" s="56">
        <f t="shared" ref="F14" si="2">F8-F11</f>
        <v>14370.320000000298</v>
      </c>
      <c r="G14" s="56">
        <f t="shared" ref="G14:H14" si="3">G8-G11</f>
        <v>-38134.979999999981</v>
      </c>
      <c r="H14" s="56">
        <f t="shared" si="3"/>
        <v>-183992.36999999965</v>
      </c>
      <c r="I14" s="56"/>
      <c r="J14" s="56"/>
    </row>
    <row r="15" spans="1:10" ht="18" x14ac:dyDescent="0.25">
      <c r="A15" s="83"/>
      <c r="B15" s="84"/>
      <c r="C15" s="84"/>
      <c r="D15" s="84"/>
      <c r="E15" s="84"/>
      <c r="F15" s="84"/>
      <c r="G15" s="84"/>
      <c r="H15" s="85"/>
      <c r="I15" s="85"/>
      <c r="J15" s="85"/>
    </row>
    <row r="16" spans="1:10" ht="15.75" x14ac:dyDescent="0.25">
      <c r="A16" s="259" t="s">
        <v>21</v>
      </c>
      <c r="B16" s="260"/>
      <c r="C16" s="260"/>
      <c r="D16" s="260"/>
      <c r="E16" s="260"/>
      <c r="F16" s="260"/>
      <c r="G16" s="260"/>
      <c r="H16" s="260"/>
      <c r="I16" s="260"/>
      <c r="J16" s="260"/>
    </row>
    <row r="17" spans="1:10" ht="18" x14ac:dyDescent="0.25">
      <c r="A17" s="83"/>
      <c r="B17" s="84"/>
      <c r="C17" s="84"/>
      <c r="D17" s="84"/>
      <c r="E17" s="84"/>
      <c r="F17" s="84"/>
      <c r="G17" s="84"/>
      <c r="H17" s="85"/>
      <c r="I17" s="85"/>
      <c r="J17" s="85"/>
    </row>
    <row r="18" spans="1:10" ht="25.5" x14ac:dyDescent="0.25">
      <c r="A18" s="86"/>
      <c r="B18" s="87"/>
      <c r="C18" s="87"/>
      <c r="D18" s="88"/>
      <c r="E18" s="89"/>
      <c r="F18" s="90" t="s">
        <v>234</v>
      </c>
      <c r="G18" s="90" t="s">
        <v>233</v>
      </c>
      <c r="H18" s="90"/>
      <c r="I18" s="3" t="s">
        <v>254</v>
      </c>
      <c r="J18" s="3" t="s">
        <v>255</v>
      </c>
    </row>
    <row r="19" spans="1:10" x14ac:dyDescent="0.25">
      <c r="A19" s="246" t="s">
        <v>30</v>
      </c>
      <c r="B19" s="247"/>
      <c r="C19" s="247"/>
      <c r="D19" s="247"/>
      <c r="E19" s="247"/>
      <c r="F19" s="58"/>
      <c r="G19" s="58"/>
      <c r="H19" s="58"/>
      <c r="I19" s="58"/>
      <c r="J19" s="82"/>
    </row>
    <row r="20" spans="1:10" x14ac:dyDescent="0.25">
      <c r="A20" s="246" t="s">
        <v>31</v>
      </c>
      <c r="B20" s="247"/>
      <c r="C20" s="247"/>
      <c r="D20" s="247"/>
      <c r="E20" s="247"/>
      <c r="F20" s="58"/>
      <c r="G20" s="58"/>
      <c r="H20" s="58"/>
      <c r="I20" s="58"/>
      <c r="J20" s="82"/>
    </row>
    <row r="21" spans="1:10" x14ac:dyDescent="0.25">
      <c r="A21" s="258" t="s">
        <v>2</v>
      </c>
      <c r="B21" s="252"/>
      <c r="C21" s="252"/>
      <c r="D21" s="252"/>
      <c r="E21" s="252"/>
      <c r="F21" s="56">
        <f>F19-F20</f>
        <v>0</v>
      </c>
      <c r="G21" s="56">
        <f t="shared" ref="G21:J21" si="4">G19-G20</f>
        <v>0</v>
      </c>
      <c r="H21" s="56">
        <f t="shared" si="4"/>
        <v>0</v>
      </c>
      <c r="I21" s="56">
        <f t="shared" si="4"/>
        <v>0</v>
      </c>
      <c r="J21" s="56">
        <f t="shared" si="4"/>
        <v>0</v>
      </c>
    </row>
    <row r="22" spans="1:10" x14ac:dyDescent="0.25">
      <c r="A22" s="258" t="s">
        <v>47</v>
      </c>
      <c r="B22" s="252"/>
      <c r="C22" s="252"/>
      <c r="D22" s="252"/>
      <c r="E22" s="252"/>
      <c r="F22" s="56">
        <f>F14+F21</f>
        <v>14370.320000000298</v>
      </c>
      <c r="G22" s="56">
        <f t="shared" ref="G22:J22" si="5">G14+G21</f>
        <v>-38134.979999999981</v>
      </c>
      <c r="H22" s="56">
        <f t="shared" si="5"/>
        <v>-183992.36999999965</v>
      </c>
      <c r="I22" s="56">
        <f t="shared" si="5"/>
        <v>0</v>
      </c>
      <c r="J22" s="56">
        <f t="shared" si="5"/>
        <v>0</v>
      </c>
    </row>
    <row r="23" spans="1:10" ht="18" x14ac:dyDescent="0.25">
      <c r="A23" s="91"/>
      <c r="B23" s="84"/>
      <c r="C23" s="84"/>
      <c r="D23" s="84"/>
      <c r="E23" s="84"/>
      <c r="F23" s="84"/>
      <c r="G23" s="84"/>
      <c r="H23" s="85"/>
      <c r="I23" s="85"/>
      <c r="J23" s="85"/>
    </row>
    <row r="24" spans="1:10" ht="15.75" x14ac:dyDescent="0.25">
      <c r="A24" s="259" t="s">
        <v>48</v>
      </c>
      <c r="B24" s="260"/>
      <c r="C24" s="260"/>
      <c r="D24" s="260"/>
      <c r="E24" s="260"/>
      <c r="F24" s="260"/>
      <c r="G24" s="260"/>
      <c r="H24" s="260"/>
      <c r="I24" s="260"/>
      <c r="J24" s="260"/>
    </row>
    <row r="25" spans="1:10" ht="15.75" x14ac:dyDescent="0.25">
      <c r="A25" s="92"/>
      <c r="B25" s="93"/>
      <c r="C25" s="93"/>
      <c r="D25" s="93"/>
      <c r="E25" s="93"/>
      <c r="F25" s="93"/>
      <c r="G25" s="93"/>
      <c r="H25" s="93"/>
      <c r="I25" s="93"/>
      <c r="J25" s="93"/>
    </row>
    <row r="26" spans="1:10" ht="25.5" x14ac:dyDescent="0.25">
      <c r="A26" s="86"/>
      <c r="B26" s="87"/>
      <c r="C26" s="87"/>
      <c r="D26" s="88"/>
      <c r="E26" s="89"/>
      <c r="F26" s="90" t="s">
        <v>234</v>
      </c>
      <c r="G26" s="90" t="s">
        <v>233</v>
      </c>
      <c r="H26" s="90" t="s">
        <v>238</v>
      </c>
      <c r="I26" s="90" t="s">
        <v>32</v>
      </c>
      <c r="J26" s="90" t="s">
        <v>33</v>
      </c>
    </row>
    <row r="27" spans="1:10" ht="15" customHeight="1" x14ac:dyDescent="0.25">
      <c r="A27" s="263" t="s">
        <v>49</v>
      </c>
      <c r="B27" s="264"/>
      <c r="C27" s="264"/>
      <c r="D27" s="264"/>
      <c r="E27" s="265"/>
      <c r="F27" s="94">
        <v>0</v>
      </c>
      <c r="G27" s="94">
        <v>0</v>
      </c>
      <c r="H27" s="94">
        <v>5857.18</v>
      </c>
      <c r="I27" s="94">
        <v>0</v>
      </c>
      <c r="J27" s="95">
        <v>0</v>
      </c>
    </row>
    <row r="28" spans="1:10" ht="15" customHeight="1" x14ac:dyDescent="0.25">
      <c r="A28" s="258" t="s">
        <v>50</v>
      </c>
      <c r="B28" s="252"/>
      <c r="C28" s="252"/>
      <c r="D28" s="252"/>
      <c r="E28" s="252"/>
      <c r="F28" s="96">
        <f>F22+F27</f>
        <v>14370.320000000298</v>
      </c>
      <c r="G28" s="96">
        <f t="shared" ref="G28:J28" si="6">G22+G27</f>
        <v>-38134.979999999981</v>
      </c>
      <c r="H28" s="96">
        <f t="shared" si="6"/>
        <v>-178135.18999999965</v>
      </c>
      <c r="I28" s="96">
        <f t="shared" si="6"/>
        <v>0</v>
      </c>
      <c r="J28" s="97">
        <f t="shared" si="6"/>
        <v>0</v>
      </c>
    </row>
    <row r="29" spans="1:10" ht="45" customHeight="1" x14ac:dyDescent="0.25">
      <c r="A29" s="251" t="s">
        <v>51</v>
      </c>
      <c r="B29" s="266"/>
      <c r="C29" s="266"/>
      <c r="D29" s="266"/>
      <c r="E29" s="267"/>
      <c r="F29" s="96">
        <f>F14+F21+F27-F28</f>
        <v>0</v>
      </c>
      <c r="G29" s="96">
        <f t="shared" ref="G29:J29" si="7">G14+G21+G27-G28</f>
        <v>0</v>
      </c>
      <c r="H29" s="96">
        <f t="shared" si="7"/>
        <v>0</v>
      </c>
      <c r="I29" s="96">
        <f t="shared" si="7"/>
        <v>0</v>
      </c>
      <c r="J29" s="97">
        <f t="shared" si="7"/>
        <v>0</v>
      </c>
    </row>
    <row r="30" spans="1:10" ht="15.75" x14ac:dyDescent="0.25">
      <c r="A30" s="98"/>
      <c r="B30" s="99"/>
      <c r="C30" s="99"/>
      <c r="D30" s="99"/>
      <c r="E30" s="99"/>
      <c r="F30" s="99"/>
      <c r="G30" s="99"/>
      <c r="H30" s="99"/>
      <c r="I30" s="99"/>
      <c r="J30" s="99"/>
    </row>
    <row r="31" spans="1:10" ht="15.75" x14ac:dyDescent="0.25">
      <c r="A31" s="268" t="s">
        <v>45</v>
      </c>
      <c r="B31" s="268"/>
      <c r="C31" s="268"/>
      <c r="D31" s="268"/>
      <c r="E31" s="268"/>
      <c r="F31" s="268"/>
      <c r="G31" s="268"/>
      <c r="H31" s="268"/>
      <c r="I31" s="268"/>
      <c r="J31" s="268"/>
    </row>
    <row r="32" spans="1:10" ht="18" x14ac:dyDescent="0.25">
      <c r="A32" s="100"/>
      <c r="B32" s="101"/>
      <c r="C32" s="101"/>
      <c r="D32" s="101"/>
      <c r="E32" s="101"/>
      <c r="F32" s="101"/>
      <c r="G32" s="101"/>
      <c r="H32" s="102"/>
      <c r="I32" s="102"/>
      <c r="J32" s="102"/>
    </row>
    <row r="33" spans="1:10" ht="25.5" x14ac:dyDescent="0.25">
      <c r="A33" s="103"/>
      <c r="B33" s="104"/>
      <c r="C33" s="104"/>
      <c r="D33" s="105"/>
      <c r="E33" s="106"/>
      <c r="F33" s="107" t="s">
        <v>234</v>
      </c>
      <c r="G33" s="107" t="s">
        <v>233</v>
      </c>
      <c r="H33" s="107"/>
      <c r="I33" s="107" t="s">
        <v>32</v>
      </c>
      <c r="J33" s="107" t="s">
        <v>33</v>
      </c>
    </row>
    <row r="34" spans="1:10" x14ac:dyDescent="0.25">
      <c r="A34" s="263" t="s">
        <v>49</v>
      </c>
      <c r="B34" s="264"/>
      <c r="C34" s="264"/>
      <c r="D34" s="264"/>
      <c r="E34" s="265"/>
      <c r="F34" s="94"/>
      <c r="G34" s="94"/>
      <c r="H34" s="94"/>
      <c r="I34" s="94"/>
      <c r="J34" s="95">
        <f>I37</f>
        <v>0</v>
      </c>
    </row>
    <row r="35" spans="1:10" ht="28.5" customHeight="1" x14ac:dyDescent="0.25">
      <c r="A35" s="263" t="s">
        <v>52</v>
      </c>
      <c r="B35" s="264"/>
      <c r="C35" s="264"/>
      <c r="D35" s="264"/>
      <c r="E35" s="265"/>
      <c r="F35" s="94"/>
      <c r="G35" s="94">
        <v>0</v>
      </c>
      <c r="H35" s="94">
        <v>0</v>
      </c>
      <c r="I35" s="94">
        <v>0</v>
      </c>
      <c r="J35" s="95">
        <v>0</v>
      </c>
    </row>
    <row r="36" spans="1:10" x14ac:dyDescent="0.25">
      <c r="A36" s="263" t="s">
        <v>53</v>
      </c>
      <c r="B36" s="269"/>
      <c r="C36" s="269"/>
      <c r="D36" s="269"/>
      <c r="E36" s="270"/>
      <c r="F36" s="94">
        <v>0</v>
      </c>
      <c r="G36" s="94">
        <v>0</v>
      </c>
      <c r="H36" s="94">
        <v>0</v>
      </c>
      <c r="I36" s="94">
        <v>0</v>
      </c>
      <c r="J36" s="95">
        <v>0</v>
      </c>
    </row>
    <row r="37" spans="1:10" ht="15" customHeight="1" x14ac:dyDescent="0.25">
      <c r="A37" s="258" t="s">
        <v>50</v>
      </c>
      <c r="B37" s="252"/>
      <c r="C37" s="252"/>
      <c r="D37" s="252"/>
      <c r="E37" s="252"/>
      <c r="F37" s="108"/>
      <c r="G37" s="108">
        <f t="shared" ref="G37:J37" si="8">G34-G35+G36</f>
        <v>0</v>
      </c>
      <c r="H37" s="108">
        <f t="shared" si="8"/>
        <v>0</v>
      </c>
      <c r="I37" s="108">
        <f t="shared" si="8"/>
        <v>0</v>
      </c>
      <c r="J37" s="109">
        <f t="shared" si="8"/>
        <v>0</v>
      </c>
    </row>
    <row r="38" spans="1:10" ht="17.25" customHeight="1" x14ac:dyDescent="0.25"/>
    <row r="39" spans="1:10" x14ac:dyDescent="0.25">
      <c r="A39" s="261"/>
      <c r="B39" s="262"/>
      <c r="C39" s="262"/>
      <c r="D39" s="262"/>
      <c r="E39" s="262"/>
      <c r="F39" s="262"/>
      <c r="G39" s="262"/>
      <c r="H39" s="262"/>
      <c r="I39" s="262"/>
      <c r="J39" s="262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6"/>
  <sheetViews>
    <sheetView topLeftCell="A82" zoomScaleNormal="100" workbookViewId="0">
      <selection activeCell="B104" sqref="B10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  <col min="10" max="10" width="11.7109375" bestFit="1" customWidth="1"/>
  </cols>
  <sheetData>
    <row r="1" spans="1:8" ht="42" customHeight="1" x14ac:dyDescent="0.25">
      <c r="A1" s="248" t="s">
        <v>253</v>
      </c>
      <c r="B1" s="248"/>
      <c r="C1" s="248"/>
      <c r="D1" s="248"/>
      <c r="E1" s="248"/>
      <c r="F1" s="248"/>
      <c r="G1" s="248"/>
      <c r="H1" s="248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248" t="s">
        <v>16</v>
      </c>
      <c r="B3" s="248"/>
      <c r="C3" s="248"/>
      <c r="D3" s="248"/>
      <c r="E3" s="248"/>
      <c r="F3" s="248"/>
      <c r="G3" s="248"/>
      <c r="H3" s="248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248" t="s">
        <v>4</v>
      </c>
      <c r="B5" s="248"/>
      <c r="C5" s="248"/>
      <c r="D5" s="248"/>
      <c r="E5" s="248"/>
      <c r="F5" s="248"/>
      <c r="G5" s="248"/>
      <c r="H5" s="248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248" t="s">
        <v>34</v>
      </c>
      <c r="B7" s="248"/>
      <c r="C7" s="248"/>
      <c r="D7" s="248"/>
      <c r="E7" s="248"/>
      <c r="F7" s="248"/>
      <c r="G7" s="248"/>
      <c r="H7" s="248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63.75" x14ac:dyDescent="0.25">
      <c r="A9" s="18" t="s">
        <v>5</v>
      </c>
      <c r="B9" s="17" t="s">
        <v>209</v>
      </c>
      <c r="C9" s="17" t="s">
        <v>3</v>
      </c>
      <c r="D9" s="17" t="s">
        <v>235</v>
      </c>
      <c r="E9" s="18" t="s">
        <v>233</v>
      </c>
      <c r="F9" s="18" t="s">
        <v>265</v>
      </c>
      <c r="G9" s="18" t="s">
        <v>258</v>
      </c>
      <c r="H9" s="18" t="s">
        <v>259</v>
      </c>
    </row>
    <row r="10" spans="1:8" x14ac:dyDescent="0.25">
      <c r="A10" s="31"/>
      <c r="B10" s="32"/>
      <c r="C10" s="30" t="s">
        <v>0</v>
      </c>
      <c r="D10" s="55"/>
      <c r="E10" s="55"/>
      <c r="F10" s="55"/>
      <c r="G10" s="55"/>
      <c r="H10" s="55"/>
    </row>
    <row r="11" spans="1:8" ht="15.75" customHeight="1" x14ac:dyDescent="0.25">
      <c r="A11" s="9">
        <v>6</v>
      </c>
      <c r="B11" s="9"/>
      <c r="C11" s="9" t="s">
        <v>7</v>
      </c>
      <c r="D11" s="35">
        <f t="shared" ref="D11" si="0">SUM(D12,D19,D22,D25,D31)</f>
        <v>2516383.6799999997</v>
      </c>
      <c r="E11" s="35">
        <v>2985370</v>
      </c>
      <c r="F11" s="35">
        <v>2775104.39</v>
      </c>
      <c r="G11" s="52">
        <f>F11/D11*100</f>
        <v>110.28144921047971</v>
      </c>
      <c r="H11" s="52">
        <f>F11/E11*100</f>
        <v>92.95679898973998</v>
      </c>
    </row>
    <row r="12" spans="1:8" ht="38.25" x14ac:dyDescent="0.25">
      <c r="A12" s="9"/>
      <c r="B12" s="14">
        <v>63</v>
      </c>
      <c r="C12" s="14" t="s">
        <v>23</v>
      </c>
      <c r="D12" s="35">
        <f t="shared" ref="D12" si="1">SUM(D13,D16)</f>
        <v>2008159.69</v>
      </c>
      <c r="E12" s="35">
        <v>2445107</v>
      </c>
      <c r="F12" s="35">
        <v>2077121.8</v>
      </c>
      <c r="G12" s="52">
        <f t="shared" ref="G12:G34" si="2">F12/D12*100</f>
        <v>103.43409492499076</v>
      </c>
      <c r="H12" s="52">
        <f t="shared" ref="H12:H31" si="3">F12/E12*100</f>
        <v>84.950139196362372</v>
      </c>
    </row>
    <row r="13" spans="1:8" ht="38.25" x14ac:dyDescent="0.25">
      <c r="A13" s="9"/>
      <c r="B13" s="151">
        <v>636</v>
      </c>
      <c r="C13" s="14" t="s">
        <v>224</v>
      </c>
      <c r="D13" s="52">
        <v>1924435.93</v>
      </c>
      <c r="E13" s="35"/>
      <c r="F13" s="35">
        <v>2049383.13</v>
      </c>
      <c r="G13" s="52">
        <f t="shared" si="2"/>
        <v>106.49266613931907</v>
      </c>
      <c r="H13" s="52"/>
    </row>
    <row r="14" spans="1:8" x14ac:dyDescent="0.25">
      <c r="A14" s="9"/>
      <c r="B14" s="150">
        <v>6361</v>
      </c>
      <c r="C14" s="14" t="s">
        <v>225</v>
      </c>
      <c r="D14" s="52">
        <v>1923330.93</v>
      </c>
      <c r="E14" s="52"/>
      <c r="F14" s="52">
        <v>2024672.99</v>
      </c>
      <c r="G14" s="52">
        <f t="shared" si="2"/>
        <v>105.26909115947095</v>
      </c>
      <c r="H14" s="52"/>
    </row>
    <row r="15" spans="1:8" x14ac:dyDescent="0.25">
      <c r="A15" s="9"/>
      <c r="B15" s="150">
        <v>6362</v>
      </c>
      <c r="C15" s="14" t="s">
        <v>226</v>
      </c>
      <c r="D15" s="35">
        <v>1105</v>
      </c>
      <c r="E15" s="52"/>
      <c r="F15" s="52">
        <v>24710.14</v>
      </c>
      <c r="G15" s="52">
        <f t="shared" si="2"/>
        <v>2236.2117647058822</v>
      </c>
      <c r="H15" s="52"/>
    </row>
    <row r="16" spans="1:8" ht="38.25" x14ac:dyDescent="0.25">
      <c r="A16" s="9"/>
      <c r="B16" s="14">
        <v>639</v>
      </c>
      <c r="C16" s="14" t="s">
        <v>227</v>
      </c>
      <c r="D16" s="52">
        <v>83723.759999999995</v>
      </c>
      <c r="E16" s="35"/>
      <c r="F16" s="35">
        <v>27738.67</v>
      </c>
      <c r="G16" s="52">
        <f t="shared" si="2"/>
        <v>33.131180443878776</v>
      </c>
      <c r="H16" s="52"/>
    </row>
    <row r="17" spans="1:8" x14ac:dyDescent="0.25">
      <c r="A17" s="9"/>
      <c r="B17" s="150">
        <v>6391</v>
      </c>
      <c r="C17" s="14" t="s">
        <v>228</v>
      </c>
      <c r="D17" s="52">
        <v>11662.44</v>
      </c>
      <c r="E17" s="52"/>
      <c r="F17" s="52">
        <v>3338.1</v>
      </c>
      <c r="G17" s="52">
        <f t="shared" si="2"/>
        <v>28.622655293403437</v>
      </c>
      <c r="H17" s="52"/>
    </row>
    <row r="18" spans="1:8" ht="25.5" x14ac:dyDescent="0.25">
      <c r="A18" s="9"/>
      <c r="B18" s="150">
        <v>6393</v>
      </c>
      <c r="C18" s="14" t="s">
        <v>229</v>
      </c>
      <c r="D18" s="52">
        <v>72061.320000000007</v>
      </c>
      <c r="E18" s="52"/>
      <c r="F18" s="52">
        <v>24400.57</v>
      </c>
      <c r="G18" s="52">
        <f t="shared" si="2"/>
        <v>33.860842404774154</v>
      </c>
      <c r="H18" s="52"/>
    </row>
    <row r="19" spans="1:8" x14ac:dyDescent="0.25">
      <c r="A19" s="10"/>
      <c r="B19" s="22">
        <v>64</v>
      </c>
      <c r="C19" s="11" t="s">
        <v>54</v>
      </c>
      <c r="D19" s="52">
        <v>3215.87</v>
      </c>
      <c r="E19" s="52">
        <v>0</v>
      </c>
      <c r="F19" s="52"/>
      <c r="G19" s="52">
        <f t="shared" si="2"/>
        <v>0</v>
      </c>
      <c r="H19" s="52"/>
    </row>
    <row r="20" spans="1:8" x14ac:dyDescent="0.25">
      <c r="A20" s="10"/>
      <c r="B20" s="152">
        <v>641</v>
      </c>
      <c r="C20" s="11" t="s">
        <v>167</v>
      </c>
      <c r="D20" s="52">
        <v>3215.87</v>
      </c>
      <c r="E20" s="52"/>
      <c r="F20" s="52"/>
      <c r="G20" s="52">
        <f t="shared" si="2"/>
        <v>0</v>
      </c>
      <c r="H20" s="52"/>
    </row>
    <row r="21" spans="1:8" x14ac:dyDescent="0.25">
      <c r="A21" s="10"/>
      <c r="B21" s="153">
        <v>6413</v>
      </c>
      <c r="C21" s="11" t="s">
        <v>168</v>
      </c>
      <c r="D21" s="52">
        <v>3215.87</v>
      </c>
      <c r="E21" s="52"/>
      <c r="F21" s="52"/>
      <c r="G21" s="52">
        <f t="shared" si="2"/>
        <v>0</v>
      </c>
      <c r="H21" s="52"/>
    </row>
    <row r="22" spans="1:8" x14ac:dyDescent="0.25">
      <c r="A22" s="10"/>
      <c r="B22" s="22">
        <v>65</v>
      </c>
      <c r="C22" s="11" t="s">
        <v>130</v>
      </c>
      <c r="D22" s="52">
        <v>54751.42</v>
      </c>
      <c r="E22" s="52">
        <v>62500</v>
      </c>
      <c r="F22" s="52">
        <v>59259.46</v>
      </c>
      <c r="G22" s="52">
        <f t="shared" si="2"/>
        <v>108.23364946516456</v>
      </c>
      <c r="H22" s="52">
        <f t="shared" si="3"/>
        <v>94.815135999999995</v>
      </c>
    </row>
    <row r="23" spans="1:8" x14ac:dyDescent="0.25">
      <c r="A23" s="10"/>
      <c r="B23" s="152">
        <v>652</v>
      </c>
      <c r="C23" s="11" t="s">
        <v>130</v>
      </c>
      <c r="D23" s="52">
        <v>54751.42</v>
      </c>
      <c r="E23" s="52"/>
      <c r="F23" s="52">
        <v>59259.46</v>
      </c>
      <c r="G23" s="52">
        <f t="shared" si="2"/>
        <v>108.23364946516456</v>
      </c>
      <c r="H23" s="52"/>
    </row>
    <row r="24" spans="1:8" x14ac:dyDescent="0.25">
      <c r="A24" s="10"/>
      <c r="B24" s="153">
        <v>6526</v>
      </c>
      <c r="C24" s="11" t="s">
        <v>131</v>
      </c>
      <c r="D24" s="52">
        <v>54751.42</v>
      </c>
      <c r="E24" s="52"/>
      <c r="F24" s="52">
        <v>59259.46</v>
      </c>
      <c r="G24" s="52">
        <f t="shared" si="2"/>
        <v>108.23364946516456</v>
      </c>
      <c r="H24" s="52"/>
    </row>
    <row r="25" spans="1:8" ht="36.75" customHeight="1" x14ac:dyDescent="0.25">
      <c r="A25" s="10"/>
      <c r="B25" s="22">
        <v>66</v>
      </c>
      <c r="C25" s="16" t="s">
        <v>132</v>
      </c>
      <c r="D25" s="52">
        <v>8622.17</v>
      </c>
      <c r="E25" s="52">
        <v>8150</v>
      </c>
      <c r="F25" s="52">
        <v>8432.2999999999993</v>
      </c>
      <c r="G25" s="52">
        <f t="shared" si="2"/>
        <v>97.797886146990834</v>
      </c>
      <c r="H25" s="52">
        <f t="shared" si="3"/>
        <v>103.46380368098158</v>
      </c>
    </row>
    <row r="26" spans="1:8" ht="29.25" customHeight="1" x14ac:dyDescent="0.25">
      <c r="A26" s="10"/>
      <c r="B26" s="152">
        <v>661</v>
      </c>
      <c r="C26" s="16" t="s">
        <v>55</v>
      </c>
      <c r="D26" s="52">
        <v>8622.17</v>
      </c>
      <c r="E26" s="52"/>
      <c r="F26" s="52">
        <v>7585.1</v>
      </c>
      <c r="G26" s="52">
        <f t="shared" si="2"/>
        <v>87.972053438983465</v>
      </c>
      <c r="H26" s="52"/>
    </row>
    <row r="27" spans="1:8" ht="29.25" customHeight="1" x14ac:dyDescent="0.25">
      <c r="A27" s="10"/>
      <c r="B27" s="153">
        <v>6615</v>
      </c>
      <c r="C27" s="16" t="s">
        <v>133</v>
      </c>
      <c r="D27" s="52">
        <v>8622.17</v>
      </c>
      <c r="E27" s="52"/>
      <c r="F27" s="52">
        <v>7585.1</v>
      </c>
      <c r="G27" s="52">
        <f t="shared" si="2"/>
        <v>87.972053438983465</v>
      </c>
      <c r="H27" s="52"/>
    </row>
    <row r="28" spans="1:8" ht="29.25" customHeight="1" x14ac:dyDescent="0.25">
      <c r="A28" s="10"/>
      <c r="B28" s="152">
        <v>663</v>
      </c>
      <c r="C28" s="16" t="s">
        <v>134</v>
      </c>
      <c r="D28" s="52">
        <v>8622.17</v>
      </c>
      <c r="E28" s="52"/>
      <c r="F28" s="52">
        <v>847.2</v>
      </c>
      <c r="G28" s="52">
        <f t="shared" si="2"/>
        <v>9.8258327080073808</v>
      </c>
      <c r="H28" s="52"/>
    </row>
    <row r="29" spans="1:8" ht="29.25" customHeight="1" x14ac:dyDescent="0.25">
      <c r="A29" s="10"/>
      <c r="B29" s="153">
        <v>6631</v>
      </c>
      <c r="C29" s="16" t="s">
        <v>135</v>
      </c>
      <c r="D29" s="52">
        <v>1260</v>
      </c>
      <c r="E29" s="52"/>
      <c r="F29" s="52">
        <v>847.2</v>
      </c>
      <c r="G29" s="52">
        <f t="shared" si="2"/>
        <v>67.238095238095241</v>
      </c>
      <c r="H29" s="52"/>
    </row>
    <row r="30" spans="1:8" x14ac:dyDescent="0.25">
      <c r="A30" s="10"/>
      <c r="B30" s="22"/>
      <c r="C30" s="11"/>
      <c r="D30" s="52"/>
      <c r="E30" s="52"/>
      <c r="F30" s="52"/>
      <c r="G30" s="52"/>
      <c r="H30" s="52"/>
    </row>
    <row r="31" spans="1:8" ht="38.25" x14ac:dyDescent="0.25">
      <c r="A31" s="10"/>
      <c r="B31" s="10">
        <v>67</v>
      </c>
      <c r="C31" s="14" t="s">
        <v>24</v>
      </c>
      <c r="D31" s="52">
        <v>441634.53</v>
      </c>
      <c r="E31" s="52">
        <v>469613</v>
      </c>
      <c r="F31" s="52">
        <v>630290.82999999996</v>
      </c>
      <c r="G31" s="52">
        <f t="shared" si="2"/>
        <v>142.71774220190616</v>
      </c>
      <c r="H31" s="52">
        <f t="shared" si="3"/>
        <v>134.21494507179315</v>
      </c>
    </row>
    <row r="32" spans="1:8" ht="25.5" x14ac:dyDescent="0.25">
      <c r="A32" s="10"/>
      <c r="B32" s="10">
        <v>671</v>
      </c>
      <c r="C32" s="14" t="s">
        <v>210</v>
      </c>
      <c r="D32" s="52">
        <v>441634.53</v>
      </c>
      <c r="E32" s="52"/>
      <c r="F32" s="52">
        <v>630290.82999999996</v>
      </c>
      <c r="G32" s="52">
        <f t="shared" si="2"/>
        <v>142.71774220190616</v>
      </c>
      <c r="H32" s="52"/>
    </row>
    <row r="33" spans="1:12" ht="25.5" x14ac:dyDescent="0.25">
      <c r="A33" s="10"/>
      <c r="B33" s="10">
        <v>6711</v>
      </c>
      <c r="C33" s="14" t="s">
        <v>136</v>
      </c>
      <c r="D33" s="52">
        <v>422349.53</v>
      </c>
      <c r="E33" s="52"/>
      <c r="F33" s="52">
        <v>587390.82999999996</v>
      </c>
      <c r="G33" s="52">
        <f t="shared" si="2"/>
        <v>139.07694652815167</v>
      </c>
      <c r="H33" s="52"/>
    </row>
    <row r="34" spans="1:12" ht="38.25" x14ac:dyDescent="0.25">
      <c r="A34" s="10"/>
      <c r="B34" s="10">
        <v>6712</v>
      </c>
      <c r="C34" s="14" t="s">
        <v>137</v>
      </c>
      <c r="D34" s="52">
        <v>19285</v>
      </c>
      <c r="E34" s="52"/>
      <c r="F34" s="52">
        <v>42900</v>
      </c>
      <c r="G34" s="52">
        <f t="shared" si="2"/>
        <v>222.45268343271971</v>
      </c>
      <c r="H34" s="52"/>
    </row>
    <row r="35" spans="1:12" ht="25.5" x14ac:dyDescent="0.25">
      <c r="A35" s="12">
        <v>7</v>
      </c>
      <c r="B35" s="13"/>
      <c r="C35" s="20" t="s">
        <v>8</v>
      </c>
      <c r="D35" s="52"/>
      <c r="E35" s="8"/>
      <c r="F35" s="52"/>
      <c r="G35" s="52"/>
      <c r="H35" s="52"/>
    </row>
    <row r="36" spans="1:12" ht="38.25" x14ac:dyDescent="0.25">
      <c r="A36" s="14"/>
      <c r="B36" s="14">
        <v>72</v>
      </c>
      <c r="C36" s="21" t="s">
        <v>22</v>
      </c>
      <c r="D36" s="52"/>
      <c r="E36" s="8"/>
      <c r="F36" s="52"/>
      <c r="G36" s="52"/>
      <c r="H36" s="52"/>
    </row>
    <row r="39" spans="1:12" ht="15.75" x14ac:dyDescent="0.25">
      <c r="A39" s="248" t="s">
        <v>35</v>
      </c>
      <c r="B39" s="271"/>
      <c r="C39" s="271"/>
      <c r="D39" s="271"/>
      <c r="E39" s="271"/>
      <c r="F39" s="271"/>
      <c r="G39" s="271"/>
      <c r="H39" s="271"/>
    </row>
    <row r="40" spans="1:12" ht="18" x14ac:dyDescent="0.25">
      <c r="A40" s="4"/>
      <c r="B40" s="4"/>
      <c r="C40" s="4"/>
      <c r="D40" s="4"/>
      <c r="E40" s="4"/>
      <c r="F40" s="4"/>
      <c r="G40" s="5"/>
      <c r="H40" s="5"/>
    </row>
    <row r="41" spans="1:12" ht="38.25" x14ac:dyDescent="0.25">
      <c r="A41" s="18" t="s">
        <v>5</v>
      </c>
      <c r="B41" s="17" t="s">
        <v>6</v>
      </c>
      <c r="C41" s="17" t="s">
        <v>9</v>
      </c>
      <c r="D41" s="17" t="s">
        <v>235</v>
      </c>
      <c r="E41" s="59" t="s">
        <v>233</v>
      </c>
      <c r="F41" s="18" t="s">
        <v>280</v>
      </c>
      <c r="G41" s="18" t="s">
        <v>211</v>
      </c>
      <c r="H41" s="18" t="s">
        <v>212</v>
      </c>
      <c r="J41" s="194"/>
      <c r="K41" s="195"/>
      <c r="L41" s="195"/>
    </row>
    <row r="42" spans="1:12" x14ac:dyDescent="0.25">
      <c r="A42" s="31"/>
      <c r="B42" s="32"/>
      <c r="C42" s="30" t="s">
        <v>1</v>
      </c>
      <c r="D42" s="34">
        <f>SUM(D43,D94)</f>
        <v>2502013.3600000003</v>
      </c>
      <c r="E42" s="34">
        <f>SUM(E43,E94)</f>
        <v>3023504.98</v>
      </c>
      <c r="F42" s="34">
        <v>2959096.76</v>
      </c>
      <c r="G42" s="34">
        <f>F42/D42*100</f>
        <v>118.26862347369718</v>
      </c>
      <c r="H42" s="34">
        <f>F42/E42*100</f>
        <v>97.869749829219728</v>
      </c>
      <c r="J42" s="196"/>
      <c r="K42" s="195"/>
      <c r="L42" s="195"/>
    </row>
    <row r="43" spans="1:12" ht="15.75" customHeight="1" x14ac:dyDescent="0.25">
      <c r="A43" s="9">
        <v>3</v>
      </c>
      <c r="B43" s="9"/>
      <c r="C43" s="9" t="s">
        <v>10</v>
      </c>
      <c r="D43" s="35">
        <f>SUM(D44,D52,D83,D87,D91)</f>
        <v>2465438.3400000003</v>
      </c>
      <c r="E43" s="35">
        <v>2949504.98</v>
      </c>
      <c r="F43" s="35">
        <v>2898701.02</v>
      </c>
      <c r="G43" s="34">
        <f t="shared" ref="G43:G103" si="4">F43/D43*100</f>
        <v>117.57345430103111</v>
      </c>
      <c r="H43" s="34">
        <f t="shared" ref="H43:H104" si="5">F43/E43*100</f>
        <v>98.277542830254859</v>
      </c>
      <c r="J43" s="196"/>
      <c r="K43" s="195"/>
      <c r="L43" s="195"/>
    </row>
    <row r="44" spans="1:12" ht="15.75" customHeight="1" x14ac:dyDescent="0.25">
      <c r="A44" s="9"/>
      <c r="B44" s="14">
        <v>31</v>
      </c>
      <c r="C44" s="14" t="s">
        <v>11</v>
      </c>
      <c r="D44" s="52">
        <v>2053333.78</v>
      </c>
      <c r="E44" s="52">
        <v>2451522</v>
      </c>
      <c r="F44" s="52">
        <v>2455231.96</v>
      </c>
      <c r="G44" s="34">
        <f t="shared" si="4"/>
        <v>119.57295905393424</v>
      </c>
      <c r="H44" s="34">
        <f t="shared" si="5"/>
        <v>100.15133292705511</v>
      </c>
      <c r="J44" s="40"/>
    </row>
    <row r="45" spans="1:12" ht="15.75" customHeight="1" x14ac:dyDescent="0.25">
      <c r="A45" s="9"/>
      <c r="B45" s="14">
        <v>311</v>
      </c>
      <c r="C45" s="14" t="s">
        <v>102</v>
      </c>
      <c r="D45" s="52">
        <v>1693271.19</v>
      </c>
      <c r="E45" s="52"/>
      <c r="F45" s="52">
        <v>2027864.2</v>
      </c>
      <c r="G45" s="34">
        <f t="shared" si="4"/>
        <v>119.76015489875547</v>
      </c>
      <c r="H45" s="34"/>
      <c r="J45" s="40"/>
    </row>
    <row r="46" spans="1:12" ht="15.75" customHeight="1" x14ac:dyDescent="0.25">
      <c r="A46" s="9"/>
      <c r="B46" s="14">
        <v>3111</v>
      </c>
      <c r="C46" s="14" t="s">
        <v>138</v>
      </c>
      <c r="D46" s="52">
        <v>1693271.19</v>
      </c>
      <c r="E46" s="52"/>
      <c r="F46" s="157">
        <v>2027864.2</v>
      </c>
      <c r="G46" s="34">
        <f t="shared" si="4"/>
        <v>119.76015489875547</v>
      </c>
      <c r="H46" s="34"/>
      <c r="J46" s="40"/>
    </row>
    <row r="47" spans="1:12" ht="15.75" customHeight="1" x14ac:dyDescent="0.25">
      <c r="A47" s="9"/>
      <c r="B47" s="14">
        <v>312</v>
      </c>
      <c r="C47" s="14" t="s">
        <v>103</v>
      </c>
      <c r="D47" s="52">
        <v>80672</v>
      </c>
      <c r="E47" s="52"/>
      <c r="F47" s="52">
        <v>92770.15</v>
      </c>
      <c r="G47" s="34">
        <f t="shared" si="4"/>
        <v>114.99671509321696</v>
      </c>
      <c r="H47" s="34"/>
      <c r="J47" s="40"/>
    </row>
    <row r="48" spans="1:12" ht="15.75" customHeight="1" x14ac:dyDescent="0.25">
      <c r="A48" s="9"/>
      <c r="B48" s="14">
        <v>3121</v>
      </c>
      <c r="C48" s="14" t="s">
        <v>103</v>
      </c>
      <c r="D48" s="52">
        <v>80672</v>
      </c>
      <c r="E48" s="52"/>
      <c r="F48" s="52">
        <v>92770.15</v>
      </c>
      <c r="G48" s="34">
        <f t="shared" si="4"/>
        <v>114.99671509321696</v>
      </c>
      <c r="H48" s="34"/>
      <c r="J48" s="40"/>
    </row>
    <row r="49" spans="1:10" ht="15.75" customHeight="1" x14ac:dyDescent="0.25">
      <c r="A49" s="9"/>
      <c r="B49" s="14">
        <v>313</v>
      </c>
      <c r="C49" s="14" t="s">
        <v>127</v>
      </c>
      <c r="D49" s="157">
        <v>279390.09000000003</v>
      </c>
      <c r="E49" s="52"/>
      <c r="F49" s="157">
        <v>334597.61</v>
      </c>
      <c r="G49" s="34">
        <f t="shared" si="4"/>
        <v>119.76001367836631</v>
      </c>
      <c r="H49" s="34"/>
      <c r="J49" s="40"/>
    </row>
    <row r="50" spans="1:10" ht="15.75" customHeight="1" x14ac:dyDescent="0.25">
      <c r="A50" s="9"/>
      <c r="B50" s="14">
        <v>3132</v>
      </c>
      <c r="C50" s="14" t="s">
        <v>139</v>
      </c>
      <c r="D50" s="157">
        <v>279390.09000000003</v>
      </c>
      <c r="E50" s="52"/>
      <c r="F50" s="52">
        <v>334597.61</v>
      </c>
      <c r="G50" s="34">
        <f t="shared" si="4"/>
        <v>119.76001367836631</v>
      </c>
      <c r="H50" s="34"/>
      <c r="J50" s="40"/>
    </row>
    <row r="51" spans="1:10" ht="15.75" customHeight="1" x14ac:dyDescent="0.25">
      <c r="A51" s="9"/>
      <c r="B51" s="14">
        <v>3133</v>
      </c>
      <c r="C51" s="14" t="s">
        <v>140</v>
      </c>
      <c r="D51" s="52"/>
      <c r="E51" s="52"/>
      <c r="F51" s="52">
        <v>334597.61</v>
      </c>
      <c r="G51" s="34"/>
      <c r="H51" s="34"/>
      <c r="J51" s="40"/>
    </row>
    <row r="52" spans="1:10" x14ac:dyDescent="0.25">
      <c r="A52" s="10"/>
      <c r="B52" s="10">
        <v>32</v>
      </c>
      <c r="C52" s="10" t="s">
        <v>19</v>
      </c>
      <c r="D52" s="158">
        <v>338559.61</v>
      </c>
      <c r="E52" s="158">
        <v>417822.98</v>
      </c>
      <c r="F52" s="158">
        <v>371150.31</v>
      </c>
      <c r="G52" s="34">
        <f t="shared" si="4"/>
        <v>109.62628117394158</v>
      </c>
      <c r="H52" s="34">
        <f t="shared" si="5"/>
        <v>88.829558872037154</v>
      </c>
      <c r="J52" s="40"/>
    </row>
    <row r="53" spans="1:10" x14ac:dyDescent="0.25">
      <c r="A53" s="10"/>
      <c r="B53" s="116">
        <v>321</v>
      </c>
      <c r="C53" s="10" t="s">
        <v>141</v>
      </c>
      <c r="D53" s="52">
        <v>36593.71</v>
      </c>
      <c r="E53" s="52"/>
      <c r="F53" s="52">
        <v>43640.76</v>
      </c>
      <c r="G53" s="34">
        <f t="shared" si="4"/>
        <v>119.25754453429292</v>
      </c>
      <c r="H53" s="34"/>
      <c r="J53" s="40"/>
    </row>
    <row r="54" spans="1:10" x14ac:dyDescent="0.25">
      <c r="A54" s="10"/>
      <c r="B54" s="10">
        <v>3211</v>
      </c>
      <c r="C54" s="10" t="s">
        <v>105</v>
      </c>
      <c r="D54" s="52">
        <v>5858.16</v>
      </c>
      <c r="E54" s="52"/>
      <c r="F54" s="52">
        <v>6860.43</v>
      </c>
      <c r="G54" s="34">
        <f t="shared" si="4"/>
        <v>117.10895571305666</v>
      </c>
      <c r="H54" s="34"/>
      <c r="J54" s="40"/>
    </row>
    <row r="55" spans="1:10" x14ac:dyDescent="0.25">
      <c r="A55" s="10"/>
      <c r="B55" s="10">
        <v>3212</v>
      </c>
      <c r="C55" s="10" t="s">
        <v>142</v>
      </c>
      <c r="D55" s="52">
        <v>29498.05</v>
      </c>
      <c r="E55" s="52"/>
      <c r="F55" s="52">
        <v>34615.08</v>
      </c>
      <c r="G55" s="34">
        <f t="shared" si="4"/>
        <v>117.34701107361334</v>
      </c>
      <c r="H55" s="34"/>
      <c r="J55" s="40"/>
    </row>
    <row r="56" spans="1:10" x14ac:dyDescent="0.25">
      <c r="A56" s="10"/>
      <c r="B56" s="10">
        <v>3213</v>
      </c>
      <c r="C56" s="10" t="s">
        <v>144</v>
      </c>
      <c r="D56" s="52">
        <v>321</v>
      </c>
      <c r="E56" s="52"/>
      <c r="F56" s="52">
        <v>862.25</v>
      </c>
      <c r="G56" s="34">
        <f t="shared" si="4"/>
        <v>268.61370716510902</v>
      </c>
      <c r="H56" s="34"/>
      <c r="J56" s="40"/>
    </row>
    <row r="57" spans="1:10" x14ac:dyDescent="0.25">
      <c r="A57" s="10"/>
      <c r="B57" s="10">
        <v>3214</v>
      </c>
      <c r="C57" s="10" t="s">
        <v>143</v>
      </c>
      <c r="D57" s="52">
        <v>916.5</v>
      </c>
      <c r="E57" s="52"/>
      <c r="F57" s="52">
        <v>1303</v>
      </c>
      <c r="G57" s="34">
        <f t="shared" si="4"/>
        <v>142.17130387343153</v>
      </c>
      <c r="H57" s="34"/>
      <c r="J57" s="40"/>
    </row>
    <row r="58" spans="1:10" x14ac:dyDescent="0.25">
      <c r="A58" s="10"/>
      <c r="B58" s="116">
        <v>322</v>
      </c>
      <c r="C58" s="10" t="s">
        <v>145</v>
      </c>
      <c r="D58" s="158">
        <v>192592.22</v>
      </c>
      <c r="E58" s="35"/>
      <c r="F58" s="158">
        <v>260430.97</v>
      </c>
      <c r="G58" s="34">
        <f t="shared" si="4"/>
        <v>135.22403449111289</v>
      </c>
      <c r="H58" s="34"/>
      <c r="J58" s="40"/>
    </row>
    <row r="59" spans="1:10" x14ac:dyDescent="0.25">
      <c r="A59" s="10"/>
      <c r="B59" s="10">
        <v>3221</v>
      </c>
      <c r="C59" s="10" t="s">
        <v>106</v>
      </c>
      <c r="D59" s="52">
        <v>14622.38</v>
      </c>
      <c r="E59" s="52"/>
      <c r="F59" s="52">
        <v>19619.02</v>
      </c>
      <c r="G59" s="34">
        <f t="shared" si="4"/>
        <v>134.17118143558028</v>
      </c>
      <c r="H59" s="34"/>
      <c r="J59" s="40"/>
    </row>
    <row r="60" spans="1:10" x14ac:dyDescent="0.25">
      <c r="A60" s="10"/>
      <c r="B60" s="10">
        <v>3222</v>
      </c>
      <c r="C60" s="10" t="s">
        <v>146</v>
      </c>
      <c r="D60" s="52">
        <v>131325.26999999999</v>
      </c>
      <c r="E60" s="52"/>
      <c r="F60" s="52">
        <v>188965.65</v>
      </c>
      <c r="G60" s="34">
        <f t="shared" si="4"/>
        <v>143.89130896132937</v>
      </c>
      <c r="H60" s="34"/>
      <c r="J60" s="40"/>
    </row>
    <row r="61" spans="1:10" x14ac:dyDescent="0.25">
      <c r="A61" s="10"/>
      <c r="B61" s="10">
        <v>3223</v>
      </c>
      <c r="C61" s="10" t="s">
        <v>107</v>
      </c>
      <c r="D61" s="52">
        <v>43701.91</v>
      </c>
      <c r="E61" s="52"/>
      <c r="F61" s="52">
        <v>45211.73</v>
      </c>
      <c r="G61" s="34">
        <f t="shared" si="4"/>
        <v>103.45481467514806</v>
      </c>
      <c r="H61" s="34"/>
      <c r="J61" s="40"/>
    </row>
    <row r="62" spans="1:10" x14ac:dyDescent="0.25">
      <c r="A62" s="10"/>
      <c r="B62" s="10">
        <v>3224</v>
      </c>
      <c r="C62" s="10" t="s">
        <v>147</v>
      </c>
      <c r="D62" s="52">
        <v>767.63</v>
      </c>
      <c r="E62" s="52"/>
      <c r="F62" s="52">
        <v>4099.68</v>
      </c>
      <c r="G62" s="34">
        <f t="shared" si="4"/>
        <v>534.06979925224402</v>
      </c>
      <c r="H62" s="34"/>
      <c r="J62" s="40"/>
    </row>
    <row r="63" spans="1:10" x14ac:dyDescent="0.25">
      <c r="A63" s="10"/>
      <c r="B63" s="10">
        <v>3225</v>
      </c>
      <c r="C63" s="10" t="s">
        <v>148</v>
      </c>
      <c r="D63" s="52">
        <v>1174.22</v>
      </c>
      <c r="E63" s="52"/>
      <c r="F63" s="52">
        <v>1148.1400000000001</v>
      </c>
      <c r="G63" s="34">
        <f t="shared" si="4"/>
        <v>97.778951133518433</v>
      </c>
      <c r="H63" s="34"/>
      <c r="J63" s="40"/>
    </row>
    <row r="64" spans="1:10" x14ac:dyDescent="0.25">
      <c r="A64" s="10"/>
      <c r="B64" s="10">
        <v>3227</v>
      </c>
      <c r="C64" s="10" t="s">
        <v>149</v>
      </c>
      <c r="D64" s="52">
        <v>1000.81</v>
      </c>
      <c r="E64" s="52"/>
      <c r="F64" s="52">
        <v>1386.75</v>
      </c>
      <c r="G64" s="34">
        <f t="shared" si="4"/>
        <v>138.56276416102958</v>
      </c>
      <c r="H64" s="34"/>
      <c r="J64" s="40"/>
    </row>
    <row r="65" spans="1:10" x14ac:dyDescent="0.25">
      <c r="A65" s="10"/>
      <c r="B65" s="197">
        <v>323</v>
      </c>
      <c r="C65" s="10" t="s">
        <v>109</v>
      </c>
      <c r="D65" s="158">
        <v>98621.83</v>
      </c>
      <c r="E65" s="35"/>
      <c r="F65" s="158">
        <v>58544.55</v>
      </c>
      <c r="G65" s="34">
        <f t="shared" si="4"/>
        <v>59.362668488305282</v>
      </c>
      <c r="H65" s="34"/>
      <c r="J65" s="40"/>
    </row>
    <row r="66" spans="1:10" x14ac:dyDescent="0.25">
      <c r="A66" s="10"/>
      <c r="B66" s="10">
        <v>3231</v>
      </c>
      <c r="C66" s="10" t="s">
        <v>150</v>
      </c>
      <c r="D66" s="52">
        <v>3798.67</v>
      </c>
      <c r="E66" s="52"/>
      <c r="F66" s="52">
        <v>3070.83</v>
      </c>
      <c r="G66" s="34">
        <f t="shared" si="4"/>
        <v>80.839609652852175</v>
      </c>
      <c r="H66" s="34"/>
      <c r="J66" s="40"/>
    </row>
    <row r="67" spans="1:10" x14ac:dyDescent="0.25">
      <c r="A67" s="10"/>
      <c r="B67" s="10">
        <v>3232</v>
      </c>
      <c r="C67" s="10" t="s">
        <v>151</v>
      </c>
      <c r="D67" s="52">
        <v>13766.73</v>
      </c>
      <c r="E67" s="52"/>
      <c r="F67" s="52">
        <v>16058.5</v>
      </c>
      <c r="G67" s="34">
        <f t="shared" si="4"/>
        <v>116.64716312443116</v>
      </c>
      <c r="H67" s="34"/>
      <c r="J67" s="40"/>
    </row>
    <row r="68" spans="1:10" x14ac:dyDescent="0.25">
      <c r="A68" s="10"/>
      <c r="B68" s="10">
        <v>3233</v>
      </c>
      <c r="C68" s="10" t="s">
        <v>152</v>
      </c>
      <c r="D68" s="52">
        <v>1427.7</v>
      </c>
      <c r="E68" s="52"/>
      <c r="F68" s="52">
        <v>497.7</v>
      </c>
      <c r="G68" s="34">
        <f t="shared" si="4"/>
        <v>34.860264761504517</v>
      </c>
      <c r="H68" s="34"/>
      <c r="J68" s="40"/>
    </row>
    <row r="69" spans="1:10" x14ac:dyDescent="0.25">
      <c r="A69" s="10"/>
      <c r="B69" s="10">
        <v>3234</v>
      </c>
      <c r="C69" s="10" t="s">
        <v>111</v>
      </c>
      <c r="D69" s="52">
        <v>8325.89</v>
      </c>
      <c r="E69" s="52"/>
      <c r="F69" s="52">
        <v>5478.89</v>
      </c>
      <c r="G69" s="34">
        <f t="shared" si="4"/>
        <v>65.805457434580575</v>
      </c>
      <c r="H69" s="34"/>
      <c r="J69" s="40"/>
    </row>
    <row r="70" spans="1:10" x14ac:dyDescent="0.25">
      <c r="A70" s="10"/>
      <c r="B70" s="10">
        <v>3235</v>
      </c>
      <c r="C70" s="10" t="s">
        <v>281</v>
      </c>
      <c r="D70" s="52"/>
      <c r="E70" s="52"/>
      <c r="F70" s="52">
        <v>515</v>
      </c>
      <c r="G70" s="34"/>
      <c r="H70" s="34"/>
      <c r="J70" s="40"/>
    </row>
    <row r="71" spans="1:10" x14ac:dyDescent="0.25">
      <c r="A71" s="10"/>
      <c r="B71" s="10">
        <v>3236</v>
      </c>
      <c r="C71" s="10" t="s">
        <v>112</v>
      </c>
      <c r="D71" s="52">
        <v>7274.9</v>
      </c>
      <c r="E71" s="52"/>
      <c r="F71" s="52">
        <v>5587.59</v>
      </c>
      <c r="G71" s="34">
        <f t="shared" si="4"/>
        <v>76.806416583045817</v>
      </c>
      <c r="H71" s="34"/>
      <c r="J71" s="40"/>
    </row>
    <row r="72" spans="1:10" x14ac:dyDescent="0.25">
      <c r="A72" s="10"/>
      <c r="B72" s="10">
        <v>3237</v>
      </c>
      <c r="C72" s="10" t="s">
        <v>153</v>
      </c>
      <c r="D72" s="52">
        <v>4933.76</v>
      </c>
      <c r="E72" s="52"/>
      <c r="F72" s="52">
        <v>1620</v>
      </c>
      <c r="G72" s="34">
        <f t="shared" si="4"/>
        <v>32.834998054222339</v>
      </c>
      <c r="H72" s="34"/>
      <c r="J72" s="40"/>
    </row>
    <row r="73" spans="1:10" x14ac:dyDescent="0.25">
      <c r="A73" s="10"/>
      <c r="B73" s="10">
        <v>3238</v>
      </c>
      <c r="C73" s="10" t="s">
        <v>114</v>
      </c>
      <c r="D73" s="52">
        <v>2748.62</v>
      </c>
      <c r="E73" s="52"/>
      <c r="F73" s="52">
        <v>2779.28</v>
      </c>
      <c r="G73" s="34">
        <f t="shared" si="4"/>
        <v>101.11546885346101</v>
      </c>
      <c r="H73" s="34"/>
      <c r="J73" s="40"/>
    </row>
    <row r="74" spans="1:10" x14ac:dyDescent="0.25">
      <c r="A74" s="10"/>
      <c r="B74" s="10">
        <v>3239</v>
      </c>
      <c r="C74" s="10" t="s">
        <v>115</v>
      </c>
      <c r="D74" s="52">
        <v>56345.56</v>
      </c>
      <c r="E74" s="52"/>
      <c r="F74" s="52">
        <v>22736.76</v>
      </c>
      <c r="G74" s="34">
        <f t="shared" si="4"/>
        <v>40.352354293754466</v>
      </c>
      <c r="H74" s="34"/>
      <c r="J74" s="40"/>
    </row>
    <row r="75" spans="1:10" x14ac:dyDescent="0.25">
      <c r="A75" s="10"/>
      <c r="B75" s="197">
        <v>329</v>
      </c>
      <c r="C75" s="10" t="s">
        <v>116</v>
      </c>
      <c r="D75" s="158">
        <v>10751.85</v>
      </c>
      <c r="E75" s="35"/>
      <c r="F75" s="158">
        <v>8534.0300000000007</v>
      </c>
      <c r="G75" s="34">
        <f t="shared" si="4"/>
        <v>79.372666099322444</v>
      </c>
      <c r="H75" s="34"/>
      <c r="J75" s="40"/>
    </row>
    <row r="76" spans="1:10" x14ac:dyDescent="0.25">
      <c r="A76" s="10"/>
      <c r="B76" s="10">
        <v>3291</v>
      </c>
      <c r="C76" s="10" t="s">
        <v>154</v>
      </c>
      <c r="D76" s="52">
        <v>825.62</v>
      </c>
      <c r="E76" s="52"/>
      <c r="F76" s="52"/>
      <c r="G76" s="34"/>
      <c r="H76" s="34"/>
      <c r="J76" s="40"/>
    </row>
    <row r="77" spans="1:10" x14ac:dyDescent="0.25">
      <c r="A77" s="10"/>
      <c r="B77" s="10">
        <v>3292</v>
      </c>
      <c r="C77" s="10" t="s">
        <v>117</v>
      </c>
      <c r="D77" s="52">
        <v>1004.58</v>
      </c>
      <c r="E77" s="52"/>
      <c r="F77" s="52">
        <v>1004.58</v>
      </c>
      <c r="G77" s="34">
        <f t="shared" si="4"/>
        <v>100</v>
      </c>
      <c r="H77" s="34"/>
      <c r="J77" s="40"/>
    </row>
    <row r="78" spans="1:10" x14ac:dyDescent="0.25">
      <c r="A78" s="10"/>
      <c r="B78" s="10">
        <v>3293</v>
      </c>
      <c r="C78" s="10" t="s">
        <v>118</v>
      </c>
      <c r="D78" s="52">
        <v>2622.09</v>
      </c>
      <c r="E78" s="52"/>
      <c r="F78" s="52">
        <v>586.99</v>
      </c>
      <c r="G78" s="34">
        <f t="shared" si="4"/>
        <v>22.386340667177709</v>
      </c>
      <c r="H78" s="34"/>
      <c r="J78" s="40"/>
    </row>
    <row r="79" spans="1:10" x14ac:dyDescent="0.25">
      <c r="A79" s="10"/>
      <c r="B79" s="10">
        <v>3294</v>
      </c>
      <c r="C79" s="10" t="s">
        <v>119</v>
      </c>
      <c r="D79" s="52">
        <v>163</v>
      </c>
      <c r="E79" s="52"/>
      <c r="F79" s="52">
        <v>295</v>
      </c>
      <c r="G79" s="34">
        <f t="shared" si="4"/>
        <v>180.98159509202455</v>
      </c>
      <c r="H79" s="34"/>
      <c r="J79" s="40"/>
    </row>
    <row r="80" spans="1:10" x14ac:dyDescent="0.25">
      <c r="A80" s="10"/>
      <c r="B80" s="10">
        <v>3295</v>
      </c>
      <c r="C80" s="10" t="s">
        <v>120</v>
      </c>
      <c r="D80" s="52"/>
      <c r="E80" s="52"/>
      <c r="F80" s="52"/>
      <c r="G80" s="34"/>
      <c r="H80" s="34"/>
      <c r="J80" s="40"/>
    </row>
    <row r="81" spans="1:10" x14ac:dyDescent="0.25">
      <c r="A81" s="10"/>
      <c r="B81" s="10">
        <v>3296</v>
      </c>
      <c r="C81" s="10" t="s">
        <v>155</v>
      </c>
      <c r="D81" s="52"/>
      <c r="E81" s="52"/>
      <c r="F81" s="52"/>
      <c r="G81" s="34"/>
      <c r="H81" s="34"/>
      <c r="J81" s="40"/>
    </row>
    <row r="82" spans="1:10" x14ac:dyDescent="0.25">
      <c r="A82" s="10"/>
      <c r="B82" s="10">
        <v>3299</v>
      </c>
      <c r="C82" s="10" t="s">
        <v>116</v>
      </c>
      <c r="D82" s="52">
        <v>6136.36</v>
      </c>
      <c r="E82" s="52"/>
      <c r="F82" s="52">
        <v>6747.46</v>
      </c>
      <c r="G82" s="34">
        <f t="shared" si="4"/>
        <v>109.95867256810227</v>
      </c>
      <c r="H82" s="34"/>
      <c r="J82" s="40"/>
    </row>
    <row r="83" spans="1:10" x14ac:dyDescent="0.25">
      <c r="A83" s="10"/>
      <c r="B83" s="197">
        <v>34</v>
      </c>
      <c r="C83" s="10" t="s">
        <v>56</v>
      </c>
      <c r="D83" s="157">
        <v>41.29</v>
      </c>
      <c r="E83" s="52">
        <v>160</v>
      </c>
      <c r="F83" s="157"/>
      <c r="G83" s="34">
        <f t="shared" si="4"/>
        <v>0</v>
      </c>
      <c r="H83" s="34">
        <f t="shared" si="5"/>
        <v>0</v>
      </c>
      <c r="J83" s="40"/>
    </row>
    <row r="84" spans="1:10" x14ac:dyDescent="0.25">
      <c r="A84" s="10"/>
      <c r="B84" s="10">
        <v>343</v>
      </c>
      <c r="C84" s="10" t="s">
        <v>156</v>
      </c>
      <c r="D84" s="52"/>
      <c r="E84" s="52"/>
      <c r="F84" s="52"/>
      <c r="G84" s="34"/>
      <c r="H84" s="34"/>
      <c r="J84" s="40"/>
    </row>
    <row r="85" spans="1:10" x14ac:dyDescent="0.25">
      <c r="A85" s="10"/>
      <c r="B85" s="10">
        <v>3431</v>
      </c>
      <c r="C85" s="10" t="s">
        <v>157</v>
      </c>
      <c r="D85" s="52"/>
      <c r="E85" s="52"/>
      <c r="F85" s="52"/>
      <c r="G85" s="34"/>
      <c r="H85" s="34"/>
      <c r="J85" s="40"/>
    </row>
    <row r="86" spans="1:10" x14ac:dyDescent="0.25">
      <c r="A86" s="10"/>
      <c r="B86" s="10">
        <v>3433</v>
      </c>
      <c r="C86" s="10" t="s">
        <v>121</v>
      </c>
      <c r="D86" s="52">
        <v>41.29</v>
      </c>
      <c r="E86" s="52"/>
      <c r="F86" s="52"/>
      <c r="G86" s="34">
        <f t="shared" si="4"/>
        <v>0</v>
      </c>
      <c r="H86" s="34"/>
      <c r="J86" s="40"/>
    </row>
    <row r="87" spans="1:10" x14ac:dyDescent="0.25">
      <c r="A87" s="10"/>
      <c r="B87" s="197">
        <v>37</v>
      </c>
      <c r="C87" s="10" t="s">
        <v>57</v>
      </c>
      <c r="D87" s="157">
        <v>72137.679999999993</v>
      </c>
      <c r="E87" s="52">
        <v>78500</v>
      </c>
      <c r="F87" s="157">
        <v>71049.75</v>
      </c>
      <c r="G87" s="34">
        <f t="shared" si="4"/>
        <v>98.491869990828661</v>
      </c>
      <c r="H87" s="34">
        <f t="shared" si="5"/>
        <v>90.509235668789813</v>
      </c>
      <c r="J87" s="40"/>
    </row>
    <row r="88" spans="1:10" x14ac:dyDescent="0.25">
      <c r="A88" s="10"/>
      <c r="B88" s="10">
        <v>372</v>
      </c>
      <c r="C88" s="10" t="s">
        <v>158</v>
      </c>
      <c r="D88" s="52"/>
      <c r="E88" s="52">
        <v>78500</v>
      </c>
      <c r="F88" s="52">
        <v>71049.75</v>
      </c>
      <c r="G88" s="34"/>
      <c r="H88" s="34">
        <f t="shared" si="5"/>
        <v>90.509235668789813</v>
      </c>
      <c r="J88" s="40"/>
    </row>
    <row r="89" spans="1:10" x14ac:dyDescent="0.25">
      <c r="A89" s="10"/>
      <c r="B89" s="10">
        <v>3721</v>
      </c>
      <c r="C89" s="10" t="s">
        <v>159</v>
      </c>
      <c r="D89" s="52">
        <v>1087.33</v>
      </c>
      <c r="E89" s="52"/>
      <c r="F89" s="52">
        <v>804.64</v>
      </c>
      <c r="G89" s="34">
        <f t="shared" si="4"/>
        <v>74.001453100714599</v>
      </c>
      <c r="H89" s="34"/>
      <c r="J89" s="40"/>
    </row>
    <row r="90" spans="1:10" x14ac:dyDescent="0.25">
      <c r="A90" s="10"/>
      <c r="B90" s="10">
        <v>3722</v>
      </c>
      <c r="C90" s="10" t="s">
        <v>91</v>
      </c>
      <c r="D90" s="52">
        <v>71050.350000000006</v>
      </c>
      <c r="E90" s="52"/>
      <c r="F90" s="52">
        <v>70245.11</v>
      </c>
      <c r="G90" s="34">
        <f t="shared" si="4"/>
        <v>98.86666286654463</v>
      </c>
      <c r="H90" s="34"/>
      <c r="J90" s="40"/>
    </row>
    <row r="91" spans="1:10" x14ac:dyDescent="0.25">
      <c r="A91" s="10"/>
      <c r="B91" s="197">
        <v>38</v>
      </c>
      <c r="C91" s="10" t="s">
        <v>160</v>
      </c>
      <c r="D91" s="52">
        <v>1365.98</v>
      </c>
      <c r="E91" s="52">
        <v>1500</v>
      </c>
      <c r="F91" s="52">
        <v>1269</v>
      </c>
      <c r="G91" s="34">
        <f t="shared" si="4"/>
        <v>92.900335290414205</v>
      </c>
      <c r="H91" s="34">
        <f t="shared" si="5"/>
        <v>84.6</v>
      </c>
      <c r="J91" s="40"/>
    </row>
    <row r="92" spans="1:10" x14ac:dyDescent="0.25">
      <c r="A92" s="10"/>
      <c r="B92" s="10">
        <v>381</v>
      </c>
      <c r="C92" s="10" t="s">
        <v>135</v>
      </c>
      <c r="D92" s="52">
        <v>1365.98</v>
      </c>
      <c r="E92" s="52"/>
      <c r="F92" s="52">
        <v>1269</v>
      </c>
      <c r="G92" s="34"/>
      <c r="H92" s="34"/>
      <c r="J92" s="40"/>
    </row>
    <row r="93" spans="1:10" x14ac:dyDescent="0.25">
      <c r="A93" s="10"/>
      <c r="B93" s="10">
        <v>3812</v>
      </c>
      <c r="C93" s="10" t="s">
        <v>161</v>
      </c>
      <c r="D93" s="52">
        <v>1365.98</v>
      </c>
      <c r="E93" s="52"/>
      <c r="F93" s="52">
        <v>1269</v>
      </c>
      <c r="G93" s="34"/>
      <c r="H93" s="34"/>
      <c r="J93" s="40"/>
    </row>
    <row r="94" spans="1:10" ht="25.5" x14ac:dyDescent="0.25">
      <c r="A94" s="12">
        <v>4</v>
      </c>
      <c r="B94" s="13"/>
      <c r="C94" s="20" t="s">
        <v>12</v>
      </c>
      <c r="D94" s="200">
        <v>36575.019999999997</v>
      </c>
      <c r="E94" s="52">
        <v>74000</v>
      </c>
      <c r="F94" s="52">
        <v>60395.74</v>
      </c>
      <c r="G94" s="34">
        <f t="shared" si="4"/>
        <v>165.12838543902367</v>
      </c>
      <c r="H94" s="34">
        <f t="shared" si="5"/>
        <v>81.615864864864861</v>
      </c>
      <c r="J94" s="40"/>
    </row>
    <row r="95" spans="1:10" ht="25.5" x14ac:dyDescent="0.25">
      <c r="A95" s="12"/>
      <c r="B95" s="13">
        <v>42</v>
      </c>
      <c r="C95" s="20" t="s">
        <v>58</v>
      </c>
      <c r="D95" s="200">
        <v>36575.019999999997</v>
      </c>
      <c r="E95" s="52">
        <v>51000</v>
      </c>
      <c r="F95" s="52">
        <v>37398.239999999998</v>
      </c>
      <c r="G95" s="34">
        <f t="shared" si="4"/>
        <v>102.25077115473896</v>
      </c>
      <c r="H95" s="34">
        <f t="shared" si="5"/>
        <v>73.329882352941169</v>
      </c>
    </row>
    <row r="96" spans="1:10" x14ac:dyDescent="0.25">
      <c r="A96" s="12"/>
      <c r="B96" s="13">
        <v>422</v>
      </c>
      <c r="C96" s="20" t="s">
        <v>123</v>
      </c>
      <c r="D96" s="52"/>
      <c r="E96" s="52"/>
      <c r="F96" s="52">
        <v>12688.1</v>
      </c>
      <c r="G96" s="34"/>
      <c r="H96" s="34"/>
    </row>
    <row r="97" spans="1:8" ht="25.5" x14ac:dyDescent="0.25">
      <c r="A97" s="12"/>
      <c r="B97" s="13">
        <v>4221</v>
      </c>
      <c r="C97" s="20" t="s">
        <v>162</v>
      </c>
      <c r="D97" s="52">
        <v>29535</v>
      </c>
      <c r="E97" s="52"/>
      <c r="F97" s="52">
        <v>12688.1</v>
      </c>
      <c r="G97" s="34">
        <f t="shared" si="4"/>
        <v>42.959539529371931</v>
      </c>
      <c r="H97" s="34"/>
    </row>
    <row r="98" spans="1:8" x14ac:dyDescent="0.25">
      <c r="A98" s="12"/>
      <c r="B98" s="13">
        <v>4222</v>
      </c>
      <c r="C98" s="20" t="s">
        <v>163</v>
      </c>
      <c r="D98" s="52"/>
      <c r="E98" s="52"/>
      <c r="F98" s="52"/>
      <c r="G98" s="34"/>
      <c r="H98" s="34"/>
    </row>
    <row r="99" spans="1:8" ht="25.5" x14ac:dyDescent="0.25">
      <c r="A99" s="12"/>
      <c r="B99" s="13">
        <v>4223</v>
      </c>
      <c r="C99" s="20" t="s">
        <v>164</v>
      </c>
      <c r="D99" s="52">
        <v>4305</v>
      </c>
      <c r="E99" s="52"/>
      <c r="F99" s="52">
        <v>1721.25</v>
      </c>
      <c r="G99" s="34">
        <f t="shared" si="4"/>
        <v>39.982578397212542</v>
      </c>
      <c r="H99" s="34"/>
    </row>
    <row r="100" spans="1:8" ht="25.5" x14ac:dyDescent="0.25">
      <c r="A100" s="12"/>
      <c r="B100" s="13">
        <v>4226</v>
      </c>
      <c r="C100" s="20" t="s">
        <v>165</v>
      </c>
      <c r="D100" s="52"/>
      <c r="E100" s="52"/>
      <c r="F100" s="52"/>
      <c r="G100" s="34"/>
      <c r="H100" s="34"/>
    </row>
    <row r="101" spans="1:8" x14ac:dyDescent="0.25">
      <c r="A101" s="12"/>
      <c r="B101" s="13">
        <v>4227</v>
      </c>
      <c r="C101" s="20" t="s">
        <v>166</v>
      </c>
      <c r="D101" s="52">
        <v>1630.02</v>
      </c>
      <c r="E101" s="52"/>
      <c r="F101" s="52">
        <v>1198.8499999999999</v>
      </c>
      <c r="G101" s="34"/>
      <c r="H101" s="34"/>
    </row>
    <row r="102" spans="1:8" x14ac:dyDescent="0.25">
      <c r="A102" s="12"/>
      <c r="B102" s="13">
        <v>424</v>
      </c>
      <c r="C102" s="20" t="s">
        <v>194</v>
      </c>
      <c r="D102" s="52">
        <v>1105</v>
      </c>
      <c r="E102" s="52"/>
      <c r="F102" s="52">
        <v>24710.14</v>
      </c>
      <c r="G102" s="34">
        <f t="shared" si="4"/>
        <v>2236.2117647058822</v>
      </c>
      <c r="H102" s="34"/>
    </row>
    <row r="103" spans="1:8" x14ac:dyDescent="0.25">
      <c r="A103" s="12"/>
      <c r="B103" s="13">
        <v>4241</v>
      </c>
      <c r="C103" s="20" t="s">
        <v>194</v>
      </c>
      <c r="D103" s="52">
        <v>1105</v>
      </c>
      <c r="E103" s="52"/>
      <c r="F103" s="52">
        <v>24710.14</v>
      </c>
      <c r="G103" s="34">
        <f t="shared" si="4"/>
        <v>2236.2117647058822</v>
      </c>
      <c r="H103" s="34"/>
    </row>
    <row r="104" spans="1:8" x14ac:dyDescent="0.25">
      <c r="A104" s="14"/>
      <c r="B104" s="245">
        <v>45</v>
      </c>
      <c r="C104" s="21" t="s">
        <v>59</v>
      </c>
      <c r="D104" s="52"/>
      <c r="E104" s="52">
        <v>23000</v>
      </c>
      <c r="F104" s="52">
        <v>22997.5</v>
      </c>
      <c r="G104" s="34"/>
      <c r="H104" s="34">
        <f t="shared" si="5"/>
        <v>99.989130434782609</v>
      </c>
    </row>
    <row r="106" spans="1:8" x14ac:dyDescent="0.25">
      <c r="D106" t="s">
        <v>264</v>
      </c>
    </row>
  </sheetData>
  <mergeCells count="5">
    <mergeCell ref="A39:H39"/>
    <mergeCell ref="A1:H1"/>
    <mergeCell ref="A3:H3"/>
    <mergeCell ref="A5:H5"/>
    <mergeCell ref="A7:H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3"/>
  <sheetViews>
    <sheetView workbookViewId="0">
      <selection activeCell="E9" sqref="E9"/>
    </sheetView>
  </sheetViews>
  <sheetFormatPr defaultRowHeight="15" x14ac:dyDescent="0.25"/>
  <cols>
    <col min="1" max="6" width="25.28515625" customWidth="1"/>
    <col min="8" max="8" width="10.140625" bestFit="1" customWidth="1"/>
    <col min="9" max="9" width="11.85546875" bestFit="1" customWidth="1"/>
    <col min="10" max="10" width="9.28515625" bestFit="1" customWidth="1"/>
    <col min="11" max="11" width="11.7109375" bestFit="1" customWidth="1"/>
    <col min="14" max="14" width="11.7109375" bestFit="1" customWidth="1"/>
  </cols>
  <sheetData>
    <row r="1" spans="1:11" ht="42" customHeight="1" x14ac:dyDescent="0.25">
      <c r="A1" s="248" t="s">
        <v>266</v>
      </c>
      <c r="B1" s="248"/>
      <c r="C1" s="248"/>
      <c r="D1" s="248"/>
      <c r="E1" s="248"/>
      <c r="F1" s="248"/>
    </row>
    <row r="2" spans="1:11" ht="18" customHeight="1" x14ac:dyDescent="0.25">
      <c r="A2" s="19"/>
      <c r="B2" s="19"/>
      <c r="C2" s="19"/>
      <c r="D2" s="19"/>
      <c r="E2" s="19"/>
      <c r="F2" s="19"/>
    </row>
    <row r="3" spans="1:11" ht="15.75" customHeight="1" x14ac:dyDescent="0.25">
      <c r="A3" s="248" t="s">
        <v>16</v>
      </c>
      <c r="B3" s="248"/>
      <c r="C3" s="248"/>
      <c r="D3" s="248"/>
      <c r="E3" s="248"/>
      <c r="F3" s="248"/>
    </row>
    <row r="4" spans="1:11" ht="18" x14ac:dyDescent="0.25">
      <c r="B4" s="19"/>
      <c r="C4" s="19"/>
      <c r="D4" s="19"/>
      <c r="E4" s="5"/>
      <c r="F4" s="5"/>
    </row>
    <row r="5" spans="1:11" ht="18" customHeight="1" x14ac:dyDescent="0.25">
      <c r="A5" s="248" t="s">
        <v>4</v>
      </c>
      <c r="B5" s="248"/>
      <c r="C5" s="248"/>
      <c r="D5" s="248"/>
      <c r="E5" s="248"/>
      <c r="F5" s="248"/>
    </row>
    <row r="6" spans="1:11" ht="18" x14ac:dyDescent="0.25">
      <c r="A6" s="19"/>
      <c r="B6" s="19"/>
      <c r="C6" s="19"/>
      <c r="D6" s="19"/>
      <c r="E6" s="5"/>
      <c r="F6" s="5"/>
    </row>
    <row r="7" spans="1:11" ht="15.75" customHeight="1" x14ac:dyDescent="0.25">
      <c r="A7" s="248" t="s">
        <v>36</v>
      </c>
      <c r="B7" s="248"/>
      <c r="C7" s="248"/>
      <c r="D7" s="248"/>
      <c r="E7" s="248"/>
      <c r="F7" s="248"/>
    </row>
    <row r="8" spans="1:11" ht="18" x14ac:dyDescent="0.25">
      <c r="A8" s="19"/>
      <c r="B8" s="19"/>
      <c r="C8" s="19"/>
      <c r="D8" s="19"/>
      <c r="E8" s="5"/>
      <c r="F8" s="5"/>
    </row>
    <row r="9" spans="1:11" x14ac:dyDescent="0.25">
      <c r="A9" s="18" t="s">
        <v>38</v>
      </c>
      <c r="B9" s="17" t="s">
        <v>235</v>
      </c>
      <c r="C9" s="18" t="s">
        <v>233</v>
      </c>
      <c r="D9" s="18" t="s">
        <v>267</v>
      </c>
      <c r="E9" s="18" t="s">
        <v>223</v>
      </c>
      <c r="F9" s="18" t="s">
        <v>223</v>
      </c>
      <c r="H9" s="78"/>
    </row>
    <row r="10" spans="1:11" x14ac:dyDescent="0.25">
      <c r="A10" s="33" t="s">
        <v>0</v>
      </c>
      <c r="B10" s="53">
        <f>SUM(B12,B14,B15,B17,B20,B21,B22)</f>
        <v>2516383.61</v>
      </c>
      <c r="C10" s="53">
        <f>SUM(C12,C14,C15,C17,C20,C21,C22)</f>
        <v>2985370</v>
      </c>
      <c r="D10" s="53">
        <v>2775104.39</v>
      </c>
      <c r="E10" s="53">
        <f>D10/B10*100</f>
        <v>110.28145227825578</v>
      </c>
      <c r="F10" s="53">
        <f>D10/C10*100</f>
        <v>92.95679898973998</v>
      </c>
    </row>
    <row r="11" spans="1:11" x14ac:dyDescent="0.25">
      <c r="A11" s="20" t="s">
        <v>42</v>
      </c>
      <c r="B11" s="53"/>
      <c r="C11" s="53"/>
      <c r="D11" s="53"/>
      <c r="E11" s="53"/>
      <c r="F11" s="53"/>
    </row>
    <row r="12" spans="1:11" x14ac:dyDescent="0.25">
      <c r="A12" s="11" t="s">
        <v>43</v>
      </c>
      <c r="B12" s="52">
        <v>441634.53</v>
      </c>
      <c r="C12" s="52">
        <v>469613</v>
      </c>
      <c r="D12" s="52">
        <v>630290.82999999996</v>
      </c>
      <c r="E12" s="53">
        <f t="shared" ref="E12:E22" si="0">D12/B12*100</f>
        <v>142.71774220190616</v>
      </c>
      <c r="F12" s="53">
        <f t="shared" ref="F12:F22" si="1">D12/C12*100</f>
        <v>134.21494507179315</v>
      </c>
    </row>
    <row r="13" spans="1:11" x14ac:dyDescent="0.25">
      <c r="A13" s="36" t="s">
        <v>60</v>
      </c>
      <c r="B13" s="52">
        <v>10578.04</v>
      </c>
      <c r="C13" s="52"/>
      <c r="D13" s="52"/>
      <c r="E13" s="53"/>
      <c r="F13" s="53"/>
    </row>
    <row r="14" spans="1:11" x14ac:dyDescent="0.25">
      <c r="A14" s="10" t="s">
        <v>61</v>
      </c>
      <c r="B14" s="52">
        <v>3215.87</v>
      </c>
      <c r="C14" s="52"/>
      <c r="D14" s="52"/>
      <c r="E14" s="53">
        <f t="shared" si="0"/>
        <v>0</v>
      </c>
      <c r="F14" s="53"/>
      <c r="K14" s="40"/>
    </row>
    <row r="15" spans="1:11" x14ac:dyDescent="0.25">
      <c r="A15" s="10" t="s">
        <v>62</v>
      </c>
      <c r="B15" s="52">
        <v>7362.17</v>
      </c>
      <c r="C15" s="52">
        <v>6500</v>
      </c>
      <c r="D15" s="52">
        <v>7585.1</v>
      </c>
      <c r="E15" s="53">
        <f t="shared" si="0"/>
        <v>103.02804743710074</v>
      </c>
      <c r="F15" s="53">
        <f t="shared" si="1"/>
        <v>116.69384615384617</v>
      </c>
      <c r="K15" s="40"/>
    </row>
    <row r="16" spans="1:11" ht="25.5" x14ac:dyDescent="0.25">
      <c r="A16" s="9" t="s">
        <v>40</v>
      </c>
      <c r="B16" s="52">
        <v>54751.42</v>
      </c>
      <c r="C16" s="52"/>
      <c r="D16" s="52"/>
      <c r="E16" s="53"/>
      <c r="F16" s="53"/>
      <c r="K16" s="40"/>
    </row>
    <row r="17" spans="1:14" ht="25.5" x14ac:dyDescent="0.25">
      <c r="A17" s="16" t="s">
        <v>41</v>
      </c>
      <c r="B17" s="52">
        <v>54751.42</v>
      </c>
      <c r="C17" s="52">
        <v>62500</v>
      </c>
      <c r="D17" s="52">
        <v>59259.46</v>
      </c>
      <c r="E17" s="53">
        <f t="shared" si="0"/>
        <v>108.23364946516456</v>
      </c>
      <c r="F17" s="53">
        <f t="shared" si="1"/>
        <v>94.815135999999995</v>
      </c>
      <c r="K17" s="40"/>
    </row>
    <row r="18" spans="1:14" x14ac:dyDescent="0.25">
      <c r="A18" s="33" t="s">
        <v>39</v>
      </c>
      <c r="B18" s="39">
        <v>2008159.69</v>
      </c>
      <c r="C18" s="39">
        <v>2451522</v>
      </c>
      <c r="D18" s="39">
        <f>D20+D21</f>
        <v>2077121.7999999998</v>
      </c>
      <c r="E18" s="53">
        <f t="shared" si="0"/>
        <v>103.43409492499075</v>
      </c>
      <c r="F18" s="53">
        <f t="shared" si="1"/>
        <v>84.727846619365437</v>
      </c>
      <c r="K18" s="40"/>
    </row>
    <row r="19" spans="1:14" x14ac:dyDescent="0.25">
      <c r="A19" s="33"/>
      <c r="B19" s="39"/>
      <c r="C19" s="39"/>
      <c r="D19" s="39"/>
      <c r="E19" s="53"/>
      <c r="F19" s="53"/>
      <c r="K19" s="40"/>
    </row>
    <row r="20" spans="1:14" x14ac:dyDescent="0.25">
      <c r="A20" s="38" t="s">
        <v>129</v>
      </c>
      <c r="B20" s="52">
        <v>1936098.3</v>
      </c>
      <c r="C20" s="52">
        <v>2277083</v>
      </c>
      <c r="D20" s="52">
        <v>2049383.13</v>
      </c>
      <c r="E20" s="53">
        <f t="shared" si="0"/>
        <v>105.85119205982465</v>
      </c>
      <c r="F20" s="53">
        <f t="shared" si="1"/>
        <v>90.000370210484192</v>
      </c>
      <c r="G20" s="272"/>
      <c r="H20" s="72"/>
      <c r="I20" s="72"/>
      <c r="J20" s="72"/>
      <c r="K20" s="72"/>
      <c r="L20" s="72"/>
      <c r="M20" s="72"/>
      <c r="N20" s="72"/>
    </row>
    <row r="21" spans="1:14" ht="24" customHeight="1" x14ac:dyDescent="0.25">
      <c r="A21" s="37" t="s">
        <v>63</v>
      </c>
      <c r="B21" s="52">
        <v>72061.320000000007</v>
      </c>
      <c r="C21" s="52">
        <v>168024</v>
      </c>
      <c r="D21" s="52">
        <v>27738.67</v>
      </c>
      <c r="E21" s="53">
        <f t="shared" si="0"/>
        <v>38.493147225168784</v>
      </c>
      <c r="F21" s="53">
        <f t="shared" si="1"/>
        <v>16.508754701709279</v>
      </c>
      <c r="G21" s="272"/>
      <c r="H21" s="72"/>
      <c r="I21" s="72"/>
      <c r="J21" s="72"/>
      <c r="K21" s="74"/>
      <c r="L21" s="72"/>
      <c r="M21" s="72"/>
      <c r="N21" s="72"/>
    </row>
    <row r="22" spans="1:14" x14ac:dyDescent="0.25">
      <c r="A22" s="10" t="s">
        <v>64</v>
      </c>
      <c r="B22" s="52">
        <v>1260</v>
      </c>
      <c r="C22" s="52">
        <v>1650</v>
      </c>
      <c r="D22" s="52">
        <v>847.2</v>
      </c>
      <c r="E22" s="53">
        <f t="shared" si="0"/>
        <v>67.238095238095241</v>
      </c>
      <c r="F22" s="53">
        <f t="shared" si="1"/>
        <v>51.345454545454551</v>
      </c>
      <c r="G22" s="72"/>
      <c r="H22" s="74"/>
      <c r="I22" s="74"/>
      <c r="J22" s="74"/>
      <c r="K22" s="72"/>
      <c r="L22" s="72"/>
      <c r="M22" s="74"/>
      <c r="N22" s="74"/>
    </row>
    <row r="23" spans="1:14" x14ac:dyDescent="0.25">
      <c r="G23" s="72"/>
      <c r="H23" s="74"/>
      <c r="I23" s="74"/>
      <c r="J23" s="74"/>
      <c r="K23" s="74"/>
      <c r="L23" s="74"/>
      <c r="M23" s="74"/>
      <c r="N23" s="74"/>
    </row>
    <row r="24" spans="1:14" ht="15.75" customHeight="1" x14ac:dyDescent="0.25">
      <c r="A24" s="248" t="s">
        <v>37</v>
      </c>
      <c r="B24" s="248"/>
      <c r="C24" s="248"/>
      <c r="D24" s="248"/>
      <c r="E24" s="248"/>
      <c r="F24" s="248"/>
      <c r="G24" s="72"/>
      <c r="H24" s="74"/>
      <c r="I24" s="74"/>
      <c r="J24" s="74"/>
      <c r="K24" s="74"/>
      <c r="L24" s="74"/>
      <c r="M24" s="72"/>
      <c r="N24" s="74"/>
    </row>
    <row r="25" spans="1:14" ht="18" x14ac:dyDescent="0.25">
      <c r="A25" s="19"/>
      <c r="B25" s="19"/>
      <c r="C25" s="19"/>
      <c r="D25" s="19"/>
      <c r="E25" s="5"/>
      <c r="F25" s="5"/>
      <c r="G25" s="72"/>
      <c r="H25" s="74"/>
      <c r="I25" s="74"/>
      <c r="J25" s="74"/>
      <c r="K25" s="72"/>
      <c r="L25" s="74"/>
      <c r="M25" s="72"/>
      <c r="N25" s="74"/>
    </row>
    <row r="26" spans="1:14" x14ac:dyDescent="0.25">
      <c r="A26" s="18" t="s">
        <v>38</v>
      </c>
      <c r="B26" s="17" t="s">
        <v>235</v>
      </c>
      <c r="C26" s="18" t="s">
        <v>233</v>
      </c>
      <c r="D26" s="18" t="s">
        <v>268</v>
      </c>
      <c r="E26" s="18" t="s">
        <v>223</v>
      </c>
      <c r="F26" s="18" t="s">
        <v>223</v>
      </c>
      <c r="G26" s="72"/>
      <c r="H26" s="74"/>
      <c r="I26" s="74"/>
      <c r="J26" s="74"/>
      <c r="K26" s="77"/>
      <c r="L26" s="77"/>
      <c r="M26" s="72"/>
      <c r="N26" s="74"/>
    </row>
    <row r="27" spans="1:14" x14ac:dyDescent="0.25">
      <c r="A27" s="33" t="s">
        <v>1</v>
      </c>
      <c r="B27" s="34">
        <f>SUM(B28,B30,B33,B34,B36,B37)</f>
        <v>2502013.36</v>
      </c>
      <c r="C27" s="34">
        <f>SUM(C28,C30,C33,C34,C36,C37)</f>
        <v>3023504.98</v>
      </c>
      <c r="D27" s="34">
        <f>SUM(D28,D30,D33,D34,D36,D37)</f>
        <v>2959096.76</v>
      </c>
      <c r="E27" s="34">
        <f>D27/B27*100</f>
        <v>118.2686234736972</v>
      </c>
      <c r="F27" s="34">
        <f>D27/C27*100</f>
        <v>97.869749829219728</v>
      </c>
      <c r="H27" s="40"/>
      <c r="I27" s="40"/>
      <c r="J27" s="40"/>
      <c r="K27" s="40"/>
      <c r="L27" s="40"/>
      <c r="M27" s="40"/>
      <c r="N27" s="40"/>
    </row>
    <row r="28" spans="1:14" ht="15.75" customHeight="1" x14ac:dyDescent="0.25">
      <c r="A28" s="20" t="s">
        <v>42</v>
      </c>
      <c r="B28" s="52">
        <v>452964.88</v>
      </c>
      <c r="C28" s="52">
        <v>469613</v>
      </c>
      <c r="D28" s="52">
        <v>652993.93999999994</v>
      </c>
      <c r="E28" s="34">
        <f t="shared" ref="E28:E39" si="2">D28/B28*100</f>
        <v>144.15994900090266</v>
      </c>
      <c r="F28" s="34">
        <f t="shared" ref="F28:F39" si="3">D28/C28*100</f>
        <v>139.0493746978895</v>
      </c>
    </row>
    <row r="29" spans="1:14" x14ac:dyDescent="0.25">
      <c r="A29" s="11" t="s">
        <v>43</v>
      </c>
      <c r="B29" s="52">
        <v>452964.88</v>
      </c>
      <c r="C29" s="52">
        <v>469613</v>
      </c>
      <c r="D29" s="52">
        <v>652993.93999999994</v>
      </c>
      <c r="E29" s="34">
        <f t="shared" si="2"/>
        <v>144.15994900090266</v>
      </c>
      <c r="F29" s="34">
        <f t="shared" si="3"/>
        <v>139.0493746978895</v>
      </c>
      <c r="H29" s="40"/>
      <c r="I29" s="40"/>
    </row>
    <row r="30" spans="1:14" x14ac:dyDescent="0.25">
      <c r="A30" s="22" t="s">
        <v>44</v>
      </c>
      <c r="B30" s="52">
        <v>2254.56</v>
      </c>
      <c r="C30" s="52">
        <v>6500</v>
      </c>
      <c r="D30" s="52"/>
      <c r="E30" s="34">
        <f t="shared" si="2"/>
        <v>0</v>
      </c>
      <c r="F30" s="34">
        <f t="shared" si="3"/>
        <v>0</v>
      </c>
      <c r="G30" s="72"/>
    </row>
    <row r="31" spans="1:14" x14ac:dyDescent="0.25">
      <c r="A31" s="21" t="s">
        <v>65</v>
      </c>
      <c r="B31" s="52"/>
      <c r="C31" s="52"/>
      <c r="D31" s="52"/>
      <c r="E31" s="34"/>
      <c r="F31" s="34"/>
    </row>
    <row r="32" spans="1:14" x14ac:dyDescent="0.25">
      <c r="A32" s="21" t="s">
        <v>66</v>
      </c>
      <c r="B32" s="52">
        <v>2254.56</v>
      </c>
      <c r="C32" s="52">
        <v>6500</v>
      </c>
      <c r="D32" s="52">
        <v>589.74</v>
      </c>
      <c r="E32" s="34">
        <f t="shared" si="2"/>
        <v>26.157653821588251</v>
      </c>
      <c r="F32" s="34">
        <f t="shared" si="3"/>
        <v>9.0729230769230771</v>
      </c>
    </row>
    <row r="33" spans="1:6" x14ac:dyDescent="0.25">
      <c r="A33" s="21" t="s">
        <v>67</v>
      </c>
      <c r="B33" s="52">
        <v>1260</v>
      </c>
      <c r="C33" s="52">
        <v>1650</v>
      </c>
      <c r="D33" s="52">
        <v>847.2</v>
      </c>
      <c r="E33" s="34">
        <f t="shared" si="2"/>
        <v>67.238095238095241</v>
      </c>
      <c r="F33" s="34">
        <f t="shared" si="3"/>
        <v>51.345454545454551</v>
      </c>
    </row>
    <row r="34" spans="1:6" x14ac:dyDescent="0.25">
      <c r="A34" s="20" t="s">
        <v>71</v>
      </c>
      <c r="B34" s="52">
        <v>2534.98</v>
      </c>
      <c r="C34" s="52">
        <v>38134.980000000003</v>
      </c>
      <c r="D34" s="52">
        <v>10063.61</v>
      </c>
      <c r="E34" s="34">
        <f t="shared" si="2"/>
        <v>396.98971983999877</v>
      </c>
      <c r="F34" s="34">
        <f t="shared" si="3"/>
        <v>26.389446120071387</v>
      </c>
    </row>
    <row r="35" spans="1:6" ht="25.5" x14ac:dyDescent="0.25">
      <c r="A35" s="20" t="s">
        <v>68</v>
      </c>
      <c r="B35" s="52">
        <v>39468.04</v>
      </c>
      <c r="C35" s="52">
        <v>62500</v>
      </c>
      <c r="D35" s="52">
        <v>53263.8</v>
      </c>
      <c r="E35" s="34">
        <f t="shared" si="2"/>
        <v>134.95425665931219</v>
      </c>
      <c r="F35" s="34">
        <f t="shared" si="3"/>
        <v>85.222080000000005</v>
      </c>
    </row>
    <row r="36" spans="1:6" ht="25.5" x14ac:dyDescent="0.25">
      <c r="A36" s="20" t="s">
        <v>213</v>
      </c>
      <c r="B36" s="52">
        <v>39468.04</v>
      </c>
      <c r="C36" s="52">
        <v>62500</v>
      </c>
      <c r="D36" s="52">
        <v>53263.8</v>
      </c>
      <c r="E36" s="34">
        <f t="shared" si="2"/>
        <v>134.95425665931219</v>
      </c>
      <c r="F36" s="34">
        <f t="shared" si="3"/>
        <v>85.222080000000005</v>
      </c>
    </row>
    <row r="37" spans="1:6" x14ac:dyDescent="0.25">
      <c r="A37" s="20" t="s">
        <v>69</v>
      </c>
      <c r="B37" s="35">
        <v>2003530.9</v>
      </c>
      <c r="C37" s="35">
        <v>2445107</v>
      </c>
      <c r="D37" s="35">
        <v>2241928.21</v>
      </c>
      <c r="E37" s="34">
        <f t="shared" si="2"/>
        <v>111.89885865997876</v>
      </c>
      <c r="F37" s="34">
        <f t="shared" si="3"/>
        <v>91.690392690381245</v>
      </c>
    </row>
    <row r="38" spans="1:6" x14ac:dyDescent="0.25">
      <c r="A38" s="21" t="s">
        <v>129</v>
      </c>
      <c r="B38" s="52">
        <v>1931613.5</v>
      </c>
      <c r="C38" s="52">
        <v>2225562</v>
      </c>
      <c r="D38" s="52">
        <v>2214189.54</v>
      </c>
      <c r="E38" s="34">
        <f t="shared" si="2"/>
        <v>114.62901558722798</v>
      </c>
      <c r="F38" s="34">
        <f t="shared" si="3"/>
        <v>99.489007270972465</v>
      </c>
    </row>
    <row r="39" spans="1:6" ht="33" customHeight="1" x14ac:dyDescent="0.25">
      <c r="A39" s="16" t="s">
        <v>70</v>
      </c>
      <c r="B39" s="52">
        <v>72061.320000000007</v>
      </c>
      <c r="C39" s="52">
        <v>168024</v>
      </c>
      <c r="D39" s="52">
        <v>27738.67</v>
      </c>
      <c r="E39" s="34">
        <f t="shared" si="2"/>
        <v>38.493147225168784</v>
      </c>
      <c r="F39" s="34">
        <f t="shared" si="3"/>
        <v>16.508754701709279</v>
      </c>
    </row>
    <row r="41" spans="1:6" x14ac:dyDescent="0.25">
      <c r="D41" s="40"/>
    </row>
    <row r="43" spans="1:6" x14ac:dyDescent="0.25">
      <c r="D43" s="40"/>
    </row>
  </sheetData>
  <mergeCells count="6">
    <mergeCell ref="A24:F24"/>
    <mergeCell ref="G20:G21"/>
    <mergeCell ref="A1:F1"/>
    <mergeCell ref="A3:F3"/>
    <mergeCell ref="A5:F5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selection activeCell="B16" sqref="B16:D19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248" t="s">
        <v>282</v>
      </c>
      <c r="B1" s="248"/>
      <c r="C1" s="248"/>
      <c r="D1" s="248"/>
      <c r="E1" s="248"/>
      <c r="F1" s="24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248" t="s">
        <v>16</v>
      </c>
      <c r="B3" s="248"/>
      <c r="C3" s="248"/>
      <c r="D3" s="248"/>
      <c r="E3" s="249"/>
      <c r="F3" s="249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248" t="s">
        <v>4</v>
      </c>
      <c r="B5" s="250"/>
      <c r="C5" s="250"/>
      <c r="D5" s="250"/>
      <c r="E5" s="250"/>
      <c r="F5" s="250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248" t="s">
        <v>13</v>
      </c>
      <c r="B7" s="271"/>
      <c r="C7" s="271"/>
      <c r="D7" s="271"/>
      <c r="E7" s="271"/>
      <c r="F7" s="271"/>
    </row>
    <row r="8" spans="1:6" ht="18" x14ac:dyDescent="0.25">
      <c r="A8" s="4"/>
      <c r="B8" s="4"/>
      <c r="C8" s="4"/>
      <c r="D8" s="4"/>
      <c r="E8" s="5"/>
      <c r="F8" s="5"/>
    </row>
    <row r="9" spans="1:6" x14ac:dyDescent="0.25">
      <c r="A9" s="18" t="s">
        <v>38</v>
      </c>
      <c r="B9" s="17" t="s">
        <v>235</v>
      </c>
      <c r="C9" s="18" t="s">
        <v>233</v>
      </c>
      <c r="D9" s="18" t="s">
        <v>268</v>
      </c>
      <c r="E9" s="18" t="s">
        <v>223</v>
      </c>
      <c r="F9" s="18" t="s">
        <v>223</v>
      </c>
    </row>
    <row r="10" spans="1:6" ht="15.75" customHeight="1" x14ac:dyDescent="0.25">
      <c r="A10" s="9" t="s">
        <v>14</v>
      </c>
      <c r="B10" s="52">
        <v>2502013.36</v>
      </c>
      <c r="C10" s="52">
        <v>3023504.98</v>
      </c>
      <c r="D10" s="52">
        <v>2959096.76</v>
      </c>
      <c r="E10" s="52">
        <f>D10/B10*100</f>
        <v>118.2686234736972</v>
      </c>
      <c r="F10" s="52">
        <f>D10/C10*100</f>
        <v>97.869749829219728</v>
      </c>
    </row>
    <row r="11" spans="1:6" ht="15.75" customHeight="1" x14ac:dyDescent="0.25">
      <c r="A11" s="9" t="s">
        <v>98</v>
      </c>
      <c r="B11" s="52">
        <v>2502013.36</v>
      </c>
      <c r="C11" s="52">
        <v>3023504.98</v>
      </c>
      <c r="D11" s="52">
        <v>2959096.76</v>
      </c>
      <c r="E11" s="52">
        <f t="shared" ref="E11:E13" si="0">D11/B11*100</f>
        <v>118.2686234736972</v>
      </c>
      <c r="F11" s="52">
        <f t="shared" ref="F11:F13" si="1">D11/C11*100</f>
        <v>97.869749829219728</v>
      </c>
    </row>
    <row r="12" spans="1:6" x14ac:dyDescent="0.25">
      <c r="A12" s="16" t="s">
        <v>99</v>
      </c>
      <c r="B12" s="35">
        <f>B10-B13</f>
        <v>2330050.42</v>
      </c>
      <c r="C12" s="35">
        <f>C10-C13</f>
        <v>2811791.23</v>
      </c>
      <c r="D12" s="35">
        <f>D10-D13</f>
        <v>2761691.4099999997</v>
      </c>
      <c r="E12" s="52">
        <f t="shared" si="0"/>
        <v>118.52496350701284</v>
      </c>
      <c r="F12" s="52">
        <f t="shared" si="1"/>
        <v>98.218224046455958</v>
      </c>
    </row>
    <row r="13" spans="1:6" x14ac:dyDescent="0.25">
      <c r="A13" s="15" t="s">
        <v>100</v>
      </c>
      <c r="B13" s="52">
        <v>171962.94</v>
      </c>
      <c r="C13" s="52">
        <v>211713.75</v>
      </c>
      <c r="D13" s="52">
        <v>197405.35</v>
      </c>
      <c r="E13" s="52">
        <f t="shared" si="0"/>
        <v>114.79528670537967</v>
      </c>
      <c r="F13" s="52">
        <f t="shared" si="1"/>
        <v>93.241629322611303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9"/>
  <sheetViews>
    <sheetView topLeftCell="A7" zoomScale="85" zoomScaleNormal="85" workbookViewId="0">
      <selection activeCell="M58" sqref="M5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2.85546875" customWidth="1"/>
    <col min="5" max="5" width="27" customWidth="1"/>
    <col min="6" max="7" width="25.28515625" customWidth="1"/>
    <col min="8" max="8" width="19.140625" customWidth="1"/>
    <col min="9" max="9" width="17.85546875" customWidth="1"/>
    <col min="11" max="11" width="11.7109375" bestFit="1" customWidth="1"/>
    <col min="12" max="12" width="14" customWidth="1"/>
    <col min="13" max="13" width="11.85546875" customWidth="1"/>
    <col min="14" max="14" width="11.7109375" bestFit="1" customWidth="1"/>
    <col min="16" max="16" width="10.28515625" bestFit="1" customWidth="1"/>
    <col min="18" max="18" width="10.28515625" bestFit="1" customWidth="1"/>
    <col min="20" max="20" width="13.85546875" customWidth="1"/>
  </cols>
  <sheetData>
    <row r="1" spans="1:20" ht="42" customHeight="1" x14ac:dyDescent="0.25">
      <c r="A1" s="248" t="s">
        <v>269</v>
      </c>
      <c r="B1" s="248"/>
      <c r="C1" s="248"/>
      <c r="D1" s="248"/>
      <c r="E1" s="248"/>
      <c r="F1" s="248"/>
      <c r="G1" s="248"/>
      <c r="H1" s="248"/>
      <c r="I1" s="248"/>
    </row>
    <row r="2" spans="1:20" ht="18" x14ac:dyDescent="0.25">
      <c r="A2" s="4"/>
      <c r="B2" s="4"/>
      <c r="C2" s="4"/>
      <c r="D2" s="4"/>
      <c r="E2" s="19"/>
      <c r="F2" s="4"/>
      <c r="G2" s="4"/>
      <c r="H2" s="19"/>
      <c r="I2" s="5"/>
    </row>
    <row r="3" spans="1:20" ht="18" customHeight="1" x14ac:dyDescent="0.25">
      <c r="A3" s="248" t="s">
        <v>15</v>
      </c>
      <c r="B3" s="250"/>
      <c r="C3" s="250"/>
      <c r="D3" s="250"/>
      <c r="E3" s="250"/>
      <c r="F3" s="250"/>
      <c r="G3" s="250"/>
      <c r="H3" s="250"/>
      <c r="I3" s="250"/>
    </row>
    <row r="4" spans="1:20" ht="18" x14ac:dyDescent="0.25">
      <c r="A4" s="4"/>
      <c r="B4" s="4"/>
      <c r="C4" s="4"/>
      <c r="D4" s="4"/>
      <c r="E4" s="19"/>
      <c r="F4" s="4"/>
      <c r="G4" s="4"/>
      <c r="H4" s="19"/>
      <c r="I4" s="5"/>
    </row>
    <row r="5" spans="1:20" ht="32.25" customHeight="1" x14ac:dyDescent="0.25">
      <c r="A5" s="301" t="s">
        <v>17</v>
      </c>
      <c r="B5" s="302"/>
      <c r="C5" s="303"/>
      <c r="D5" s="17" t="s">
        <v>18</v>
      </c>
      <c r="E5" s="17" t="s">
        <v>270</v>
      </c>
      <c r="F5" s="18" t="s">
        <v>233</v>
      </c>
      <c r="G5" s="18" t="s">
        <v>271</v>
      </c>
      <c r="H5" s="18" t="s">
        <v>236</v>
      </c>
      <c r="I5" s="18" t="s">
        <v>237</v>
      </c>
      <c r="K5" s="54"/>
    </row>
    <row r="6" spans="1:20" ht="24.75" customHeight="1" x14ac:dyDescent="0.25">
      <c r="A6" s="298" t="s">
        <v>231</v>
      </c>
      <c r="B6" s="299"/>
      <c r="C6" s="300"/>
      <c r="D6" s="23" t="s">
        <v>73</v>
      </c>
      <c r="E6" s="66">
        <v>2502013.36</v>
      </c>
      <c r="F6" s="66">
        <v>3023504.98</v>
      </c>
      <c r="G6" s="66">
        <v>2959096.76</v>
      </c>
      <c r="H6" s="66">
        <f>G6/E6*100</f>
        <v>118.2686234736972</v>
      </c>
      <c r="I6" s="66">
        <f>G6/F6*100</f>
        <v>97.869749829219728</v>
      </c>
    </row>
    <row r="7" spans="1:20" x14ac:dyDescent="0.25">
      <c r="A7" s="304" t="s">
        <v>74</v>
      </c>
      <c r="B7" s="305"/>
      <c r="C7" s="306"/>
      <c r="D7" s="29" t="s">
        <v>75</v>
      </c>
      <c r="E7" s="52"/>
      <c r="F7" s="52"/>
      <c r="G7" s="52"/>
      <c r="H7" s="52"/>
      <c r="I7" s="52"/>
      <c r="K7" s="40"/>
      <c r="L7" s="40"/>
      <c r="M7" s="40"/>
    </row>
    <row r="8" spans="1:20" x14ac:dyDescent="0.25">
      <c r="A8" s="298" t="s">
        <v>72</v>
      </c>
      <c r="B8" s="299"/>
      <c r="C8" s="300"/>
      <c r="D8" s="67" t="s">
        <v>86</v>
      </c>
      <c r="E8" s="68">
        <v>131420.22</v>
      </c>
      <c r="F8" s="68">
        <v>91018</v>
      </c>
      <c r="G8" s="68">
        <v>90656.71</v>
      </c>
      <c r="H8" s="66">
        <f t="shared" ref="H8:H79" si="0">G8/E8*100</f>
        <v>68.982314897966234</v>
      </c>
      <c r="I8" s="66">
        <f t="shared" ref="I8" si="1">G8/F8*100</f>
        <v>99.603056538267168</v>
      </c>
      <c r="K8" s="40"/>
      <c r="L8" s="40"/>
      <c r="M8" s="40"/>
      <c r="N8" s="40"/>
      <c r="O8" s="40"/>
      <c r="P8" s="40"/>
      <c r="Q8" s="40"/>
    </row>
    <row r="9" spans="1:20" x14ac:dyDescent="0.25">
      <c r="A9" s="117">
        <v>3</v>
      </c>
      <c r="B9" s="118"/>
      <c r="C9" s="119"/>
      <c r="D9" s="119" t="s">
        <v>10</v>
      </c>
      <c r="E9" s="52"/>
      <c r="F9" s="52">
        <v>91018</v>
      </c>
      <c r="G9" s="52">
        <v>90656.71</v>
      </c>
      <c r="H9" s="52"/>
      <c r="I9" s="52"/>
      <c r="K9" s="40"/>
    </row>
    <row r="10" spans="1:20" x14ac:dyDescent="0.25">
      <c r="A10" s="117"/>
      <c r="B10" s="118">
        <v>32</v>
      </c>
      <c r="C10" s="119"/>
      <c r="D10" s="119" t="s">
        <v>19</v>
      </c>
      <c r="E10" s="200">
        <f>SUM(E11,E14,E20,E29)</f>
        <v>131410.22</v>
      </c>
      <c r="F10" s="200">
        <v>91018</v>
      </c>
      <c r="G10" s="200">
        <f>SUM(G11,G14,G20,G29)</f>
        <v>90656.71</v>
      </c>
      <c r="H10" s="52">
        <f t="shared" si="0"/>
        <v>68.987564285334884</v>
      </c>
      <c r="I10" s="52">
        <f>G10/F10*100</f>
        <v>99.603056538267168</v>
      </c>
      <c r="K10" s="40"/>
    </row>
    <row r="11" spans="1:20" x14ac:dyDescent="0.25">
      <c r="A11" s="117"/>
      <c r="B11" s="118"/>
      <c r="C11" s="119">
        <v>321</v>
      </c>
      <c r="D11" s="122" t="s">
        <v>141</v>
      </c>
      <c r="E11" s="52">
        <v>3689.16</v>
      </c>
      <c r="F11" s="52"/>
      <c r="G11" s="200">
        <v>6302.68</v>
      </c>
      <c r="H11" s="52"/>
      <c r="I11" s="52"/>
      <c r="K11" s="40"/>
    </row>
    <row r="12" spans="1:20" x14ac:dyDescent="0.25">
      <c r="A12" s="117"/>
      <c r="B12" s="118"/>
      <c r="C12" s="119">
        <v>3211</v>
      </c>
      <c r="D12" s="122" t="s">
        <v>105</v>
      </c>
      <c r="E12" s="52">
        <v>3368.16</v>
      </c>
      <c r="F12" s="52"/>
      <c r="G12" s="52">
        <v>5440.43</v>
      </c>
      <c r="H12" s="52">
        <f t="shared" si="0"/>
        <v>161.52528383449717</v>
      </c>
      <c r="I12" s="52"/>
      <c r="K12" s="40"/>
    </row>
    <row r="13" spans="1:20" x14ac:dyDescent="0.25">
      <c r="A13" s="117"/>
      <c r="B13" s="118"/>
      <c r="C13" s="119">
        <v>3213</v>
      </c>
      <c r="D13" s="122" t="s">
        <v>169</v>
      </c>
      <c r="E13" s="52">
        <v>321</v>
      </c>
      <c r="F13" s="52"/>
      <c r="G13" s="52">
        <v>862.25</v>
      </c>
      <c r="H13" s="52">
        <f t="shared" si="0"/>
        <v>268.61370716510902</v>
      </c>
      <c r="I13" s="52"/>
      <c r="K13" s="40"/>
    </row>
    <row r="14" spans="1:20" x14ac:dyDescent="0.25">
      <c r="A14" s="117"/>
      <c r="B14" s="118"/>
      <c r="C14" s="119">
        <v>322</v>
      </c>
      <c r="D14" s="119" t="s">
        <v>145</v>
      </c>
      <c r="E14" s="200">
        <f>SUM(E15:E19)</f>
        <v>58503.009999999995</v>
      </c>
      <c r="F14" s="184"/>
      <c r="G14" s="200">
        <f>SUM(G15,G16,G17,G18,G19)</f>
        <v>44852.69</v>
      </c>
      <c r="H14" s="52">
        <f t="shared" si="0"/>
        <v>76.667320194294291</v>
      </c>
      <c r="I14" s="52"/>
      <c r="K14" s="40"/>
      <c r="L14" s="40"/>
      <c r="M14" s="40"/>
      <c r="N14" s="40"/>
      <c r="O14" s="40"/>
      <c r="P14" s="40"/>
      <c r="Q14" s="40"/>
      <c r="R14" s="40"/>
      <c r="S14" s="40"/>
      <c r="T14" s="40"/>
    </row>
    <row r="15" spans="1:20" x14ac:dyDescent="0.25">
      <c r="A15" s="117"/>
      <c r="B15" s="118"/>
      <c r="C15" s="122">
        <v>3221</v>
      </c>
      <c r="D15" s="123" t="s">
        <v>170</v>
      </c>
      <c r="E15" s="52">
        <v>13166.93</v>
      </c>
      <c r="F15" s="52"/>
      <c r="G15" s="52">
        <v>12921.61</v>
      </c>
      <c r="H15" s="52">
        <f t="shared" si="0"/>
        <v>98.136847389634482</v>
      </c>
      <c r="I15" s="52"/>
      <c r="K15" s="40"/>
    </row>
    <row r="16" spans="1:20" x14ac:dyDescent="0.25">
      <c r="A16" s="117"/>
      <c r="B16" s="118"/>
      <c r="C16" s="122">
        <v>3223</v>
      </c>
      <c r="D16" s="122" t="s">
        <v>107</v>
      </c>
      <c r="E16" s="52">
        <v>43360.6</v>
      </c>
      <c r="F16" s="52"/>
      <c r="G16" s="52">
        <v>30000</v>
      </c>
      <c r="H16" s="52">
        <f t="shared" si="0"/>
        <v>69.187234493987631</v>
      </c>
      <c r="I16" s="52"/>
      <c r="K16" s="40"/>
    </row>
    <row r="17" spans="1:18" x14ac:dyDescent="0.25">
      <c r="A17" s="117"/>
      <c r="B17" s="118"/>
      <c r="C17" s="122">
        <v>3224</v>
      </c>
      <c r="D17" s="122" t="s">
        <v>171</v>
      </c>
      <c r="E17" s="52">
        <v>767.63</v>
      </c>
      <c r="F17" s="52"/>
      <c r="G17" s="52">
        <v>800</v>
      </c>
      <c r="H17" s="52">
        <f t="shared" si="0"/>
        <v>104.21687531753578</v>
      </c>
      <c r="I17" s="52"/>
      <c r="K17" s="40"/>
    </row>
    <row r="18" spans="1:18" x14ac:dyDescent="0.25">
      <c r="A18" s="117"/>
      <c r="B18" s="118"/>
      <c r="C18" s="122">
        <v>3225</v>
      </c>
      <c r="D18" s="122" t="s">
        <v>108</v>
      </c>
      <c r="E18" s="52">
        <v>207.04</v>
      </c>
      <c r="F18" s="52"/>
      <c r="G18" s="52">
        <v>113.65</v>
      </c>
      <c r="H18" s="52">
        <f t="shared" si="0"/>
        <v>54.892774343122106</v>
      </c>
      <c r="I18" s="52"/>
      <c r="K18" s="40"/>
      <c r="L18" s="40"/>
    </row>
    <row r="19" spans="1:18" x14ac:dyDescent="0.25">
      <c r="A19" s="155"/>
      <c r="B19" s="156"/>
      <c r="C19" s="154">
        <v>3227</v>
      </c>
      <c r="D19" s="154" t="s">
        <v>149</v>
      </c>
      <c r="E19" s="52">
        <v>1000.81</v>
      </c>
      <c r="F19" s="52"/>
      <c r="G19" s="52">
        <v>1017.43</v>
      </c>
      <c r="H19" s="52">
        <f t="shared" si="0"/>
        <v>101.66065486955567</v>
      </c>
      <c r="I19" s="52"/>
      <c r="K19" s="40"/>
    </row>
    <row r="20" spans="1:18" x14ac:dyDescent="0.25">
      <c r="A20" s="117"/>
      <c r="B20" s="118"/>
      <c r="C20" s="119">
        <v>323</v>
      </c>
      <c r="D20" s="119" t="s">
        <v>109</v>
      </c>
      <c r="E20" s="200">
        <f>SUM(E21:E28)</f>
        <v>59859.67</v>
      </c>
      <c r="F20" s="184"/>
      <c r="G20" s="200">
        <f>SUM(G21,G22,G23,G24,G25,G26,G27,G28)</f>
        <v>32469.530000000002</v>
      </c>
      <c r="H20" s="52">
        <f t="shared" si="0"/>
        <v>54.242748080635941</v>
      </c>
      <c r="I20" s="52"/>
      <c r="K20" s="40"/>
    </row>
    <row r="21" spans="1:18" x14ac:dyDescent="0.25">
      <c r="A21" s="117"/>
      <c r="B21" s="118"/>
      <c r="C21" s="122">
        <v>3231</v>
      </c>
      <c r="D21" s="122" t="s">
        <v>110</v>
      </c>
      <c r="E21" s="52">
        <v>2323.67</v>
      </c>
      <c r="F21" s="52"/>
      <c r="G21" s="52">
        <v>2695.83</v>
      </c>
      <c r="H21" s="52">
        <f t="shared" si="0"/>
        <v>116.0160435862235</v>
      </c>
      <c r="I21" s="52"/>
      <c r="K21" s="40"/>
      <c r="L21" s="244"/>
    </row>
    <row r="22" spans="1:18" x14ac:dyDescent="0.25">
      <c r="A22" s="117"/>
      <c r="B22" s="118"/>
      <c r="C22" s="122">
        <v>3232</v>
      </c>
      <c r="D22" s="122" t="s">
        <v>151</v>
      </c>
      <c r="E22" s="52">
        <v>13766.73</v>
      </c>
      <c r="F22" s="52"/>
      <c r="G22" s="52">
        <v>9061.6</v>
      </c>
      <c r="H22" s="52">
        <f t="shared" si="0"/>
        <v>65.822457475377234</v>
      </c>
      <c r="I22" s="52"/>
      <c r="K22" s="40"/>
      <c r="R22" s="40"/>
    </row>
    <row r="23" spans="1:18" x14ac:dyDescent="0.25">
      <c r="A23" s="117"/>
      <c r="B23" s="118"/>
      <c r="C23" s="122">
        <v>3233</v>
      </c>
      <c r="D23" s="122" t="s">
        <v>152</v>
      </c>
      <c r="E23" s="52">
        <v>1427.7</v>
      </c>
      <c r="F23" s="52"/>
      <c r="G23" s="52">
        <v>497.7</v>
      </c>
      <c r="H23" s="52">
        <f t="shared" si="0"/>
        <v>34.860264761504517</v>
      </c>
      <c r="I23" s="52"/>
      <c r="K23" s="40"/>
    </row>
    <row r="24" spans="1:18" x14ac:dyDescent="0.25">
      <c r="A24" s="117"/>
      <c r="B24" s="118"/>
      <c r="C24" s="122">
        <v>3234</v>
      </c>
      <c r="D24" s="122" t="s">
        <v>111</v>
      </c>
      <c r="E24" s="52">
        <v>8325.89</v>
      </c>
      <c r="F24" s="52"/>
      <c r="G24" s="52">
        <v>5160.0200000000004</v>
      </c>
      <c r="H24" s="52">
        <f t="shared" si="0"/>
        <v>61.975596602885709</v>
      </c>
      <c r="I24" s="52"/>
      <c r="K24" s="40"/>
    </row>
    <row r="25" spans="1:18" x14ac:dyDescent="0.25">
      <c r="A25" s="117"/>
      <c r="B25" s="118"/>
      <c r="C25" s="122">
        <v>3236</v>
      </c>
      <c r="D25" s="122" t="s">
        <v>112</v>
      </c>
      <c r="E25" s="52">
        <v>7224.27</v>
      </c>
      <c r="F25" s="52"/>
      <c r="G25" s="52">
        <v>5000</v>
      </c>
      <c r="H25" s="52">
        <f t="shared" si="0"/>
        <v>69.21114520913531</v>
      </c>
      <c r="I25" s="52"/>
      <c r="K25" s="40"/>
    </row>
    <row r="26" spans="1:18" x14ac:dyDescent="0.25">
      <c r="A26" s="117"/>
      <c r="B26" s="118"/>
      <c r="C26" s="122">
        <v>3237</v>
      </c>
      <c r="D26" s="122" t="s">
        <v>113</v>
      </c>
      <c r="E26" s="52">
        <v>4933.76</v>
      </c>
      <c r="F26" s="52"/>
      <c r="G26" s="52">
        <v>820</v>
      </c>
      <c r="H26" s="52">
        <f t="shared" si="0"/>
        <v>16.620184200285379</v>
      </c>
      <c r="I26" s="52"/>
      <c r="K26" s="40"/>
    </row>
    <row r="27" spans="1:18" x14ac:dyDescent="0.25">
      <c r="A27" s="117"/>
      <c r="B27" s="118"/>
      <c r="C27" s="122">
        <v>3238</v>
      </c>
      <c r="D27" s="122" t="s">
        <v>114</v>
      </c>
      <c r="E27" s="52">
        <v>2748.62</v>
      </c>
      <c r="F27" s="52"/>
      <c r="G27" s="52">
        <v>2381.16</v>
      </c>
      <c r="H27" s="52">
        <f t="shared" si="0"/>
        <v>86.631109429459144</v>
      </c>
      <c r="I27" s="52"/>
      <c r="K27" s="40"/>
    </row>
    <row r="28" spans="1:18" x14ac:dyDescent="0.25">
      <c r="A28" s="117"/>
      <c r="B28" s="118"/>
      <c r="C28" s="122">
        <v>3239</v>
      </c>
      <c r="D28" s="122" t="s">
        <v>115</v>
      </c>
      <c r="E28" s="52">
        <v>19109.03</v>
      </c>
      <c r="F28" s="52"/>
      <c r="G28" s="52">
        <v>6853.22</v>
      </c>
      <c r="H28" s="52">
        <f t="shared" si="0"/>
        <v>35.863777491583825</v>
      </c>
      <c r="I28" s="52"/>
      <c r="K28" s="40"/>
    </row>
    <row r="29" spans="1:18" ht="25.5" x14ac:dyDescent="0.25">
      <c r="A29" s="117"/>
      <c r="B29" s="118"/>
      <c r="C29" s="119">
        <v>329</v>
      </c>
      <c r="D29" s="119" t="s">
        <v>172</v>
      </c>
      <c r="E29" s="200">
        <f>SUM(E30:E33)</f>
        <v>9358.3799999999992</v>
      </c>
      <c r="F29" s="184"/>
      <c r="G29" s="200">
        <f>SUM(G30,G31,G32,G33)</f>
        <v>7031.81</v>
      </c>
      <c r="H29" s="52">
        <f t="shared" si="0"/>
        <v>75.139180071764571</v>
      </c>
      <c r="I29" s="52"/>
      <c r="K29" s="40"/>
    </row>
    <row r="30" spans="1:18" x14ac:dyDescent="0.25">
      <c r="A30" s="117"/>
      <c r="B30" s="118"/>
      <c r="C30" s="122">
        <v>3292</v>
      </c>
      <c r="D30" s="122" t="s">
        <v>117</v>
      </c>
      <c r="E30" s="52">
        <v>1004.69</v>
      </c>
      <c r="F30" s="52"/>
      <c r="G30" s="52">
        <v>1004.58</v>
      </c>
      <c r="H30" s="52">
        <f t="shared" si="0"/>
        <v>99.989051349172371</v>
      </c>
      <c r="I30" s="52"/>
      <c r="K30" s="40"/>
    </row>
    <row r="31" spans="1:18" x14ac:dyDescent="0.25">
      <c r="A31" s="117"/>
      <c r="B31" s="118"/>
      <c r="C31" s="122">
        <v>3293</v>
      </c>
      <c r="D31" s="122" t="s">
        <v>118</v>
      </c>
      <c r="E31" s="52">
        <v>2054.2399999999998</v>
      </c>
      <c r="F31" s="52"/>
      <c r="G31" s="52">
        <v>445.39</v>
      </c>
      <c r="H31" s="52">
        <f t="shared" si="0"/>
        <v>21.681497780200949</v>
      </c>
      <c r="I31" s="52"/>
      <c r="K31" s="40"/>
    </row>
    <row r="32" spans="1:18" x14ac:dyDescent="0.25">
      <c r="A32" s="117"/>
      <c r="B32" s="118"/>
      <c r="C32" s="122">
        <v>3294</v>
      </c>
      <c r="D32" s="122" t="s">
        <v>119</v>
      </c>
      <c r="E32" s="52">
        <v>163.09</v>
      </c>
      <c r="F32" s="52"/>
      <c r="G32" s="52">
        <v>195</v>
      </c>
      <c r="H32" s="52">
        <f t="shared" si="0"/>
        <v>119.56588386780305</v>
      </c>
      <c r="I32" s="52"/>
      <c r="K32" s="40"/>
    </row>
    <row r="33" spans="1:11" x14ac:dyDescent="0.25">
      <c r="A33" s="117"/>
      <c r="B33" s="118"/>
      <c r="C33" s="122">
        <v>3299</v>
      </c>
      <c r="D33" s="122" t="s">
        <v>173</v>
      </c>
      <c r="E33" s="52">
        <v>6136.36</v>
      </c>
      <c r="F33" s="52"/>
      <c r="G33" s="52">
        <v>5386.84</v>
      </c>
      <c r="H33" s="52">
        <f t="shared" si="0"/>
        <v>87.78559276183276</v>
      </c>
      <c r="I33" s="52"/>
      <c r="K33" s="40"/>
    </row>
    <row r="34" spans="1:11" x14ac:dyDescent="0.25">
      <c r="A34" s="273" t="s">
        <v>76</v>
      </c>
      <c r="B34" s="274"/>
      <c r="C34" s="275"/>
      <c r="D34" s="64" t="s">
        <v>174</v>
      </c>
      <c r="E34" s="66">
        <v>41.29</v>
      </c>
      <c r="F34" s="66">
        <v>60</v>
      </c>
      <c r="G34" s="66">
        <v>0</v>
      </c>
      <c r="H34" s="66">
        <f t="shared" si="0"/>
        <v>0</v>
      </c>
      <c r="I34" s="66">
        <f>G34/F34*100</f>
        <v>0</v>
      </c>
      <c r="K34" s="40"/>
    </row>
    <row r="35" spans="1:11" x14ac:dyDescent="0.25">
      <c r="A35" s="307" t="s">
        <v>72</v>
      </c>
      <c r="B35" s="308"/>
      <c r="C35" s="309"/>
      <c r="D35" s="122" t="s">
        <v>86</v>
      </c>
      <c r="E35" s="52">
        <v>41.29</v>
      </c>
      <c r="F35" s="52">
        <v>60</v>
      </c>
      <c r="G35" s="52"/>
      <c r="H35" s="52">
        <f t="shared" si="0"/>
        <v>0</v>
      </c>
      <c r="I35" s="52">
        <f>G35/F35*100</f>
        <v>0</v>
      </c>
      <c r="K35" s="40"/>
    </row>
    <row r="36" spans="1:11" x14ac:dyDescent="0.25">
      <c r="A36" s="117">
        <v>3</v>
      </c>
      <c r="B36" s="118"/>
      <c r="C36" s="122"/>
      <c r="D36" s="122" t="s">
        <v>10</v>
      </c>
      <c r="E36" s="52"/>
      <c r="F36" s="52"/>
      <c r="G36" s="52"/>
      <c r="H36" s="52"/>
      <c r="I36" s="52"/>
      <c r="K36" s="40"/>
    </row>
    <row r="37" spans="1:11" x14ac:dyDescent="0.25">
      <c r="A37" s="117"/>
      <c r="B37" s="118">
        <v>34</v>
      </c>
      <c r="C37" s="122"/>
      <c r="D37" s="122" t="s">
        <v>174</v>
      </c>
      <c r="E37" s="52">
        <v>41.29</v>
      </c>
      <c r="F37" s="52">
        <v>60</v>
      </c>
      <c r="G37" s="52"/>
      <c r="H37" s="52">
        <f t="shared" si="0"/>
        <v>0</v>
      </c>
      <c r="I37" s="52">
        <f>G37/F37*100</f>
        <v>0</v>
      </c>
      <c r="K37" s="40"/>
    </row>
    <row r="38" spans="1:11" x14ac:dyDescent="0.25">
      <c r="A38" s="117"/>
      <c r="B38" s="118"/>
      <c r="C38" s="122">
        <v>343</v>
      </c>
      <c r="D38" s="122" t="s">
        <v>156</v>
      </c>
      <c r="E38" s="52"/>
      <c r="F38" s="52"/>
      <c r="G38" s="52"/>
      <c r="H38" s="52"/>
      <c r="I38" s="52"/>
      <c r="K38" s="40"/>
    </row>
    <row r="39" spans="1:11" x14ac:dyDescent="0.25">
      <c r="A39" s="117"/>
      <c r="B39" s="118"/>
      <c r="C39" s="122">
        <v>3431</v>
      </c>
      <c r="D39" s="122" t="s">
        <v>175</v>
      </c>
      <c r="E39" s="52">
        <v>0</v>
      </c>
      <c r="F39" s="52"/>
      <c r="G39" s="52"/>
      <c r="H39" s="52"/>
      <c r="I39" s="52"/>
      <c r="K39" s="40"/>
    </row>
    <row r="40" spans="1:11" x14ac:dyDescent="0.25">
      <c r="A40" s="117"/>
      <c r="B40" s="118"/>
      <c r="C40" s="122">
        <v>3433</v>
      </c>
      <c r="D40" s="122" t="s">
        <v>121</v>
      </c>
      <c r="E40" s="52">
        <v>41.29</v>
      </c>
      <c r="F40" s="52"/>
      <c r="G40" s="52"/>
      <c r="H40" s="52"/>
      <c r="I40" s="52"/>
      <c r="K40" s="40"/>
    </row>
    <row r="41" spans="1:11" x14ac:dyDescent="0.25">
      <c r="A41" s="295" t="s">
        <v>177</v>
      </c>
      <c r="B41" s="296"/>
      <c r="C41" s="297"/>
      <c r="D41" s="67" t="s">
        <v>83</v>
      </c>
      <c r="E41" s="66">
        <v>29535</v>
      </c>
      <c r="F41" s="66">
        <v>9000</v>
      </c>
      <c r="G41" s="66">
        <v>8792.5</v>
      </c>
      <c r="H41" s="66"/>
      <c r="I41" s="66">
        <f>G41/F41*100</f>
        <v>97.694444444444443</v>
      </c>
    </row>
    <row r="42" spans="1:11" x14ac:dyDescent="0.25">
      <c r="A42" s="307" t="s">
        <v>72</v>
      </c>
      <c r="B42" s="308"/>
      <c r="C42" s="309"/>
      <c r="D42" s="43" t="s">
        <v>86</v>
      </c>
      <c r="E42" s="52">
        <v>29535</v>
      </c>
      <c r="F42" s="52"/>
      <c r="G42" s="52"/>
      <c r="H42" s="52"/>
      <c r="I42" s="52"/>
    </row>
    <row r="43" spans="1:11" x14ac:dyDescent="0.25">
      <c r="A43" s="41">
        <v>4</v>
      </c>
      <c r="B43" s="42"/>
      <c r="C43" s="43"/>
      <c r="D43" s="43" t="s">
        <v>77</v>
      </c>
      <c r="E43" s="52">
        <v>29535</v>
      </c>
      <c r="F43" s="52">
        <v>9000</v>
      </c>
      <c r="G43" s="52">
        <v>8792.5</v>
      </c>
      <c r="H43" s="52"/>
      <c r="I43" s="52"/>
    </row>
    <row r="44" spans="1:11" x14ac:dyDescent="0.25">
      <c r="A44" s="120"/>
      <c r="B44" s="121">
        <v>42</v>
      </c>
      <c r="C44" s="122"/>
      <c r="D44" s="122" t="s">
        <v>176</v>
      </c>
      <c r="E44" s="52">
        <v>29535</v>
      </c>
      <c r="F44" s="52">
        <v>9000</v>
      </c>
      <c r="G44" s="52">
        <v>8792.5</v>
      </c>
      <c r="H44" s="52">
        <f>G44/E44*100</f>
        <v>29.769764685965804</v>
      </c>
      <c r="I44" s="52">
        <f t="shared" ref="I44:I46" si="2">G44/F44*100</f>
        <v>97.694444444444443</v>
      </c>
    </row>
    <row r="45" spans="1:11" x14ac:dyDescent="0.25">
      <c r="A45" s="120"/>
      <c r="B45" s="121"/>
      <c r="C45" s="122">
        <v>422</v>
      </c>
      <c r="D45" s="122" t="s">
        <v>123</v>
      </c>
      <c r="E45" s="52">
        <v>29535</v>
      </c>
      <c r="F45" s="52">
        <v>9000</v>
      </c>
      <c r="G45" s="52">
        <v>8792.5</v>
      </c>
      <c r="H45" s="52"/>
      <c r="I45" s="52">
        <f t="shared" si="2"/>
        <v>97.694444444444443</v>
      </c>
    </row>
    <row r="46" spans="1:11" x14ac:dyDescent="0.25">
      <c r="A46" s="120"/>
      <c r="B46" s="121"/>
      <c r="C46" s="122">
        <v>4221</v>
      </c>
      <c r="D46" s="122" t="s">
        <v>162</v>
      </c>
      <c r="E46" s="52">
        <v>29535</v>
      </c>
      <c r="F46" s="52">
        <v>9000</v>
      </c>
      <c r="G46" s="52">
        <v>8792.5</v>
      </c>
      <c r="H46" s="52"/>
      <c r="I46" s="52">
        <f t="shared" si="2"/>
        <v>97.694444444444443</v>
      </c>
    </row>
    <row r="47" spans="1:11" x14ac:dyDescent="0.25">
      <c r="A47" s="120"/>
      <c r="B47" s="121"/>
      <c r="C47" s="122">
        <v>4223</v>
      </c>
      <c r="D47" s="122" t="s">
        <v>164</v>
      </c>
      <c r="E47" s="52"/>
      <c r="F47" s="52"/>
      <c r="G47" s="52"/>
      <c r="H47" s="52"/>
      <c r="I47" s="52"/>
    </row>
    <row r="48" spans="1:11" x14ac:dyDescent="0.25">
      <c r="A48" s="120"/>
      <c r="B48" s="121"/>
      <c r="C48" s="122">
        <v>4227</v>
      </c>
      <c r="D48" s="122" t="s">
        <v>204</v>
      </c>
      <c r="E48" s="52"/>
      <c r="F48" s="52"/>
      <c r="G48" s="52"/>
      <c r="H48" s="52"/>
      <c r="I48" s="52"/>
    </row>
    <row r="49" spans="1:13" x14ac:dyDescent="0.25">
      <c r="A49" s="120"/>
      <c r="B49" s="121"/>
      <c r="C49" s="122">
        <v>424</v>
      </c>
      <c r="D49" s="122" t="s">
        <v>205</v>
      </c>
      <c r="E49" s="52">
        <v>0</v>
      </c>
      <c r="F49" s="52"/>
      <c r="G49" s="52"/>
      <c r="H49" s="52"/>
      <c r="I49" s="52"/>
    </row>
    <row r="50" spans="1:13" x14ac:dyDescent="0.25">
      <c r="A50" s="120"/>
      <c r="B50" s="121"/>
      <c r="C50" s="122">
        <v>4241</v>
      </c>
      <c r="D50" s="122" t="s">
        <v>206</v>
      </c>
      <c r="E50" s="52">
        <v>0</v>
      </c>
      <c r="F50" s="52"/>
      <c r="G50" s="52"/>
      <c r="H50" s="52"/>
      <c r="I50" s="52"/>
    </row>
    <row r="51" spans="1:13" x14ac:dyDescent="0.25">
      <c r="A51" s="273" t="s">
        <v>279</v>
      </c>
      <c r="B51" s="274"/>
      <c r="C51" s="275"/>
      <c r="D51" s="64" t="s">
        <v>59</v>
      </c>
      <c r="E51" s="66">
        <v>0</v>
      </c>
      <c r="F51" s="66">
        <v>23000</v>
      </c>
      <c r="G51" s="66">
        <v>22997.5</v>
      </c>
      <c r="H51" s="66"/>
      <c r="I51" s="66">
        <f>G51/F51*100</f>
        <v>99.989130434782609</v>
      </c>
    </row>
    <row r="52" spans="1:13" x14ac:dyDescent="0.25">
      <c r="A52" s="310" t="s">
        <v>278</v>
      </c>
      <c r="B52" s="311"/>
      <c r="C52" s="312"/>
      <c r="D52" s="122" t="s">
        <v>86</v>
      </c>
      <c r="E52" s="52"/>
      <c r="F52" s="52"/>
      <c r="G52" s="52"/>
      <c r="H52" s="52"/>
      <c r="I52" s="52"/>
    </row>
    <row r="53" spans="1:13" x14ac:dyDescent="0.25">
      <c r="A53" s="120">
        <v>4</v>
      </c>
      <c r="B53" s="121"/>
      <c r="C53" s="122"/>
      <c r="D53" s="122" t="s">
        <v>59</v>
      </c>
      <c r="E53" s="52"/>
      <c r="F53" s="52"/>
      <c r="G53" s="52"/>
      <c r="H53" s="52"/>
      <c r="I53" s="52"/>
    </row>
    <row r="54" spans="1:13" x14ac:dyDescent="0.25">
      <c r="A54" s="120"/>
      <c r="B54" s="121">
        <v>45</v>
      </c>
      <c r="C54" s="122"/>
      <c r="D54" s="122" t="s">
        <v>59</v>
      </c>
      <c r="E54" s="52"/>
      <c r="F54" s="52">
        <v>23000</v>
      </c>
      <c r="G54" s="52">
        <v>22997.5</v>
      </c>
      <c r="H54" s="52"/>
      <c r="I54" s="52">
        <f>G54/F54*100</f>
        <v>99.989130434782609</v>
      </c>
    </row>
    <row r="55" spans="1:13" x14ac:dyDescent="0.25">
      <c r="A55" s="120"/>
      <c r="B55" s="121"/>
      <c r="C55" s="122">
        <v>451</v>
      </c>
      <c r="D55" s="122" t="s">
        <v>178</v>
      </c>
      <c r="E55" s="52"/>
      <c r="F55" s="52"/>
      <c r="G55" s="52">
        <v>22997.5</v>
      </c>
      <c r="H55" s="52"/>
      <c r="I55" s="52"/>
      <c r="K55" s="40"/>
      <c r="M55" s="40"/>
    </row>
    <row r="56" spans="1:13" x14ac:dyDescent="0.25">
      <c r="A56" s="204"/>
      <c r="B56" s="205"/>
      <c r="C56" s="206">
        <v>4511</v>
      </c>
      <c r="D56" s="206" t="s">
        <v>178</v>
      </c>
      <c r="E56" s="52"/>
      <c r="F56" s="52"/>
      <c r="G56" s="52">
        <v>22997.5</v>
      </c>
      <c r="H56" s="52"/>
      <c r="I56" s="52"/>
      <c r="K56" s="40"/>
      <c r="M56" s="40"/>
    </row>
    <row r="57" spans="1:13" ht="25.5" x14ac:dyDescent="0.25">
      <c r="A57" s="273" t="s">
        <v>239</v>
      </c>
      <c r="B57" s="274"/>
      <c r="C57" s="275"/>
      <c r="D57" s="64" t="s">
        <v>240</v>
      </c>
      <c r="E57" s="66"/>
      <c r="F57" s="68">
        <v>53542</v>
      </c>
      <c r="G57" s="68">
        <f>SUM(G60:G69)</f>
        <v>39750.22</v>
      </c>
      <c r="H57" s="66"/>
      <c r="I57" s="66"/>
      <c r="K57" s="40"/>
      <c r="M57" s="40"/>
    </row>
    <row r="58" spans="1:13" x14ac:dyDescent="0.25">
      <c r="A58" s="204">
        <v>3</v>
      </c>
      <c r="B58" s="313" t="s">
        <v>72</v>
      </c>
      <c r="C58" s="314"/>
      <c r="D58" s="206"/>
      <c r="E58" s="52"/>
      <c r="F58" s="52">
        <v>53542</v>
      </c>
      <c r="G58" s="52">
        <v>39750.22</v>
      </c>
      <c r="H58" s="52"/>
      <c r="I58" s="52">
        <f>G58/F58*100</f>
        <v>74.241193829143484</v>
      </c>
      <c r="K58" s="40"/>
      <c r="M58" s="40"/>
    </row>
    <row r="59" spans="1:13" x14ac:dyDescent="0.25">
      <c r="A59" s="204"/>
      <c r="B59" s="205">
        <v>32</v>
      </c>
      <c r="C59" s="206"/>
      <c r="D59" s="206" t="s">
        <v>19</v>
      </c>
      <c r="E59" s="52"/>
      <c r="F59" s="52">
        <v>53542</v>
      </c>
      <c r="G59" s="52">
        <f>SUM(G60:G69)</f>
        <v>39750.22</v>
      </c>
      <c r="H59" s="52"/>
      <c r="I59" s="52">
        <f>G59/F59*100</f>
        <v>74.241193829143484</v>
      </c>
      <c r="K59" s="40"/>
      <c r="M59" s="40"/>
    </row>
    <row r="60" spans="1:13" x14ac:dyDescent="0.25">
      <c r="A60" s="204"/>
      <c r="B60" s="205">
        <v>3211</v>
      </c>
      <c r="C60" s="206"/>
      <c r="D60" s="206" t="s">
        <v>105</v>
      </c>
      <c r="E60" s="52"/>
      <c r="F60" s="52"/>
      <c r="G60" s="52">
        <v>1000</v>
      </c>
      <c r="H60" s="52"/>
      <c r="I60" s="52"/>
      <c r="K60" s="40"/>
      <c r="M60" s="40"/>
    </row>
    <row r="61" spans="1:13" x14ac:dyDescent="0.25">
      <c r="A61" s="204"/>
      <c r="B61" s="205">
        <v>3221</v>
      </c>
      <c r="C61" s="206"/>
      <c r="D61" s="206" t="s">
        <v>170</v>
      </c>
      <c r="E61" s="52"/>
      <c r="F61" s="52"/>
      <c r="G61" s="52">
        <v>2000</v>
      </c>
      <c r="H61" s="52"/>
      <c r="I61" s="52"/>
      <c r="K61" s="40"/>
      <c r="M61" s="40"/>
    </row>
    <row r="62" spans="1:13" x14ac:dyDescent="0.25">
      <c r="A62" s="204"/>
      <c r="B62" s="205">
        <v>3223</v>
      </c>
      <c r="C62" s="206"/>
      <c r="D62" s="206" t="s">
        <v>107</v>
      </c>
      <c r="E62" s="52"/>
      <c r="F62" s="52"/>
      <c r="G62" s="52">
        <v>14743.87</v>
      </c>
      <c r="H62" s="52"/>
      <c r="I62" s="52"/>
      <c r="K62" s="40"/>
      <c r="M62" s="40"/>
    </row>
    <row r="63" spans="1:13" x14ac:dyDescent="0.25">
      <c r="A63" s="232"/>
      <c r="B63" s="233">
        <v>3232</v>
      </c>
      <c r="C63" s="234"/>
      <c r="D63" s="234" t="s">
        <v>151</v>
      </c>
      <c r="E63" s="52"/>
      <c r="F63" s="52"/>
      <c r="G63" s="52">
        <v>5055.2</v>
      </c>
      <c r="H63" s="52"/>
      <c r="I63" s="52"/>
      <c r="K63" s="40"/>
      <c r="M63" s="40"/>
    </row>
    <row r="64" spans="1:13" x14ac:dyDescent="0.25">
      <c r="A64" s="204"/>
      <c r="B64" s="205">
        <v>3234</v>
      </c>
      <c r="C64" s="206"/>
      <c r="D64" s="206" t="s">
        <v>111</v>
      </c>
      <c r="E64" s="52"/>
      <c r="F64" s="52"/>
      <c r="G64" s="52">
        <v>318.87</v>
      </c>
      <c r="H64" s="52"/>
      <c r="I64" s="52"/>
      <c r="K64" s="40"/>
      <c r="M64" s="40"/>
    </row>
    <row r="65" spans="1:20" x14ac:dyDescent="0.25">
      <c r="A65" s="204"/>
      <c r="B65" s="205">
        <v>3236</v>
      </c>
      <c r="C65" s="206"/>
      <c r="D65" s="206" t="s">
        <v>112</v>
      </c>
      <c r="E65" s="52"/>
      <c r="F65" s="52"/>
      <c r="G65" s="52">
        <v>339.46</v>
      </c>
      <c r="H65" s="52"/>
      <c r="I65" s="52"/>
      <c r="K65" s="40"/>
      <c r="M65" s="40"/>
    </row>
    <row r="66" spans="1:20" x14ac:dyDescent="0.25">
      <c r="A66" s="204"/>
      <c r="B66" s="205">
        <v>3237</v>
      </c>
      <c r="C66" s="206"/>
      <c r="D66" s="206" t="s">
        <v>113</v>
      </c>
      <c r="E66" s="52"/>
      <c r="F66" s="52"/>
      <c r="G66" s="52"/>
      <c r="H66" s="52"/>
      <c r="I66" s="52"/>
      <c r="K66" s="40"/>
      <c r="M66" s="40"/>
    </row>
    <row r="67" spans="1:20" x14ac:dyDescent="0.25">
      <c r="A67" s="204"/>
      <c r="B67" s="205">
        <v>3238</v>
      </c>
      <c r="C67" s="206"/>
      <c r="D67" s="206" t="s">
        <v>114</v>
      </c>
      <c r="E67" s="52"/>
      <c r="F67" s="52"/>
      <c r="G67" s="52">
        <v>398.12</v>
      </c>
      <c r="H67" s="52"/>
      <c r="I67" s="52"/>
      <c r="K67" s="40"/>
      <c r="M67" s="40"/>
    </row>
    <row r="68" spans="1:20" x14ac:dyDescent="0.25">
      <c r="A68" s="204"/>
      <c r="B68" s="205">
        <v>3239</v>
      </c>
      <c r="C68" s="206"/>
      <c r="D68" s="206" t="s">
        <v>115</v>
      </c>
      <c r="E68" s="52"/>
      <c r="F68" s="52"/>
      <c r="G68" s="52">
        <v>15753.1</v>
      </c>
      <c r="H68" s="52"/>
      <c r="I68" s="52"/>
      <c r="K68" s="40"/>
      <c r="M68" s="40"/>
    </row>
    <row r="69" spans="1:20" x14ac:dyDescent="0.25">
      <c r="A69" s="120"/>
      <c r="B69" s="121">
        <v>3293</v>
      </c>
      <c r="C69" s="122"/>
      <c r="D69" s="122" t="s">
        <v>118</v>
      </c>
      <c r="E69" s="52"/>
      <c r="F69" s="52"/>
      <c r="G69" s="52">
        <v>141.6</v>
      </c>
      <c r="H69" s="52"/>
      <c r="I69" s="52"/>
      <c r="K69" s="40"/>
      <c r="M69" s="40"/>
    </row>
    <row r="70" spans="1:20" x14ac:dyDescent="0.25">
      <c r="A70" s="273" t="s">
        <v>78</v>
      </c>
      <c r="B70" s="274"/>
      <c r="C70" s="275"/>
      <c r="D70" s="67" t="s">
        <v>79</v>
      </c>
      <c r="E70" s="79">
        <f>SUM(E73,E80)</f>
        <v>1735729.53</v>
      </c>
      <c r="F70" s="79">
        <v>2002900</v>
      </c>
      <c r="G70" s="79">
        <v>1995020.98</v>
      </c>
      <c r="H70" s="65"/>
      <c r="I70" s="65"/>
      <c r="K70" s="40"/>
      <c r="M70" s="40"/>
      <c r="T70" s="40"/>
    </row>
    <row r="71" spans="1:20" x14ac:dyDescent="0.25">
      <c r="A71" s="315" t="s">
        <v>179</v>
      </c>
      <c r="B71" s="316"/>
      <c r="C71" s="317"/>
      <c r="D71" s="119" t="s">
        <v>207</v>
      </c>
      <c r="E71" s="35">
        <v>1735729.53</v>
      </c>
      <c r="F71" s="35">
        <v>2002900</v>
      </c>
      <c r="G71" s="35">
        <v>1995020.98</v>
      </c>
      <c r="H71" s="52">
        <f t="shared" si="0"/>
        <v>114.9384708572654</v>
      </c>
      <c r="I71" s="52">
        <f>G71/F71*100</f>
        <v>99.606619401867292</v>
      </c>
      <c r="K71" s="40"/>
      <c r="M71" s="40"/>
      <c r="T71" s="40"/>
    </row>
    <row r="72" spans="1:20" x14ac:dyDescent="0.25">
      <c r="A72" s="124">
        <v>3</v>
      </c>
      <c r="B72" s="125"/>
      <c r="C72" s="126"/>
      <c r="D72" s="119" t="s">
        <v>10</v>
      </c>
      <c r="E72" s="35">
        <v>1735729.53</v>
      </c>
      <c r="F72" s="35">
        <v>2002900</v>
      </c>
      <c r="G72" s="35">
        <v>1995020.8</v>
      </c>
      <c r="H72" s="52">
        <f t="shared" si="0"/>
        <v>114.93846048698613</v>
      </c>
      <c r="I72" s="52">
        <f t="shared" ref="I72:I73" si="3">G72/F72*100</f>
        <v>99.606610414898398</v>
      </c>
      <c r="K72" s="40"/>
      <c r="M72" s="40"/>
      <c r="T72" s="40"/>
    </row>
    <row r="73" spans="1:20" x14ac:dyDescent="0.25">
      <c r="A73" s="41"/>
      <c r="B73" s="42">
        <v>31</v>
      </c>
      <c r="C73" s="43">
        <v>31</v>
      </c>
      <c r="D73" s="43" t="s">
        <v>124</v>
      </c>
      <c r="E73" s="52">
        <v>1735729.53</v>
      </c>
      <c r="F73" s="199">
        <v>2002900</v>
      </c>
      <c r="G73" s="52">
        <v>1995020.8</v>
      </c>
      <c r="H73" s="52">
        <f t="shared" si="0"/>
        <v>114.93846048698613</v>
      </c>
      <c r="I73" s="52">
        <f t="shared" si="3"/>
        <v>99.606610414898398</v>
      </c>
      <c r="K73" s="40"/>
      <c r="M73" s="40"/>
    </row>
    <row r="74" spans="1:20" x14ac:dyDescent="0.25">
      <c r="A74" s="120"/>
      <c r="B74" s="121"/>
      <c r="C74" s="122">
        <v>311</v>
      </c>
      <c r="D74" s="122" t="s">
        <v>180</v>
      </c>
      <c r="E74" s="52">
        <v>1437715.73</v>
      </c>
      <c r="F74" s="52"/>
      <c r="G74" s="52">
        <v>1651091.09</v>
      </c>
      <c r="H74" s="52">
        <f t="shared" si="0"/>
        <v>114.84127602888508</v>
      </c>
      <c r="I74" s="52"/>
      <c r="K74" s="40"/>
      <c r="M74" s="40"/>
    </row>
    <row r="75" spans="1:20" x14ac:dyDescent="0.25">
      <c r="A75" s="120"/>
      <c r="B75" s="121"/>
      <c r="C75" s="122">
        <v>3111</v>
      </c>
      <c r="D75" s="122" t="s">
        <v>138</v>
      </c>
      <c r="E75" s="52">
        <v>1437715.73</v>
      </c>
      <c r="F75" s="52"/>
      <c r="G75" s="52">
        <v>1651091.09</v>
      </c>
      <c r="H75" s="52">
        <f t="shared" si="0"/>
        <v>114.84127602888508</v>
      </c>
      <c r="I75" s="52"/>
      <c r="K75" s="40"/>
      <c r="M75" s="40"/>
    </row>
    <row r="76" spans="1:20" x14ac:dyDescent="0.25">
      <c r="A76" s="120"/>
      <c r="B76" s="121"/>
      <c r="C76" s="122">
        <v>312</v>
      </c>
      <c r="D76" s="122" t="s">
        <v>103</v>
      </c>
      <c r="E76" s="52">
        <v>60790.58</v>
      </c>
      <c r="F76" s="52"/>
      <c r="G76" s="52">
        <v>71500</v>
      </c>
      <c r="H76" s="52">
        <f t="shared" si="0"/>
        <v>117.61690709317133</v>
      </c>
      <c r="I76" s="52"/>
      <c r="K76" s="40"/>
      <c r="M76" s="40"/>
    </row>
    <row r="77" spans="1:20" x14ac:dyDescent="0.25">
      <c r="A77" s="120"/>
      <c r="B77" s="121"/>
      <c r="C77" s="122">
        <v>3121</v>
      </c>
      <c r="D77" s="122" t="s">
        <v>103</v>
      </c>
      <c r="E77" s="52">
        <v>60790.58</v>
      </c>
      <c r="F77" s="52"/>
      <c r="G77" s="52">
        <v>71500</v>
      </c>
      <c r="H77" s="52">
        <f t="shared" si="0"/>
        <v>117.61690709317133</v>
      </c>
      <c r="I77" s="52"/>
      <c r="K77" s="40"/>
      <c r="M77" s="40"/>
    </row>
    <row r="78" spans="1:20" x14ac:dyDescent="0.25">
      <c r="A78" s="120"/>
      <c r="B78" s="121"/>
      <c r="C78" s="122">
        <v>313</v>
      </c>
      <c r="D78" s="122" t="s">
        <v>127</v>
      </c>
      <c r="E78" s="52">
        <v>237223.22</v>
      </c>
      <c r="F78" s="52"/>
      <c r="G78" s="52">
        <v>272429.89</v>
      </c>
      <c r="H78" s="52">
        <f t="shared" si="0"/>
        <v>114.84115678052089</v>
      </c>
      <c r="I78" s="52"/>
      <c r="K78" s="40"/>
      <c r="M78" s="40"/>
    </row>
    <row r="79" spans="1:20" x14ac:dyDescent="0.25">
      <c r="A79" s="120"/>
      <c r="B79" s="121"/>
      <c r="C79" s="122">
        <v>3132</v>
      </c>
      <c r="D79" s="122" t="s">
        <v>181</v>
      </c>
      <c r="E79" s="52">
        <v>237223.22</v>
      </c>
      <c r="F79" s="52"/>
      <c r="G79" s="52"/>
      <c r="H79" s="52">
        <f t="shared" si="0"/>
        <v>0</v>
      </c>
      <c r="I79" s="52"/>
      <c r="K79" s="40"/>
      <c r="M79" s="40"/>
    </row>
    <row r="80" spans="1:20" x14ac:dyDescent="0.25">
      <c r="A80" s="120"/>
      <c r="B80" s="121"/>
      <c r="C80" s="122">
        <v>3133</v>
      </c>
      <c r="D80" s="122" t="s">
        <v>182</v>
      </c>
      <c r="E80" s="52"/>
      <c r="F80" s="52"/>
      <c r="G80" s="52"/>
      <c r="H80" s="52"/>
      <c r="I80" s="52"/>
      <c r="K80" s="242"/>
      <c r="M80" s="242"/>
    </row>
    <row r="81" spans="1:16" x14ac:dyDescent="0.25">
      <c r="A81" s="274" t="s">
        <v>80</v>
      </c>
      <c r="B81" s="274"/>
      <c r="C81" s="274"/>
      <c r="D81" s="144" t="s">
        <v>79</v>
      </c>
      <c r="E81" s="68">
        <v>223994.31</v>
      </c>
      <c r="F81" s="66">
        <v>288996.98</v>
      </c>
      <c r="G81" s="68">
        <f>SUM(G82,G91,G107,G130,G136,G144,G149)</f>
        <v>254410.99000000002</v>
      </c>
      <c r="H81" s="66">
        <f t="shared" ref="H81:H140" si="4">G81/E81*100</f>
        <v>113.57921993643501</v>
      </c>
      <c r="I81" s="66">
        <f>G81/F81*100</f>
        <v>88.03240435246073</v>
      </c>
      <c r="K81" s="40"/>
      <c r="M81" s="40"/>
    </row>
    <row r="82" spans="1:16" ht="15" customHeight="1" x14ac:dyDescent="0.25">
      <c r="A82" s="285" t="s">
        <v>189</v>
      </c>
      <c r="B82" s="286"/>
      <c r="C82" s="287"/>
      <c r="D82" s="206" t="s">
        <v>192</v>
      </c>
      <c r="E82" s="200">
        <v>149.56</v>
      </c>
      <c r="F82" s="52">
        <v>2400</v>
      </c>
      <c r="G82" s="200">
        <v>173.24</v>
      </c>
      <c r="H82" s="52">
        <f>G82/E82*100</f>
        <v>115.83311045734155</v>
      </c>
      <c r="I82" s="52">
        <f t="shared" ref="I82:I93" si="5">G82/F82*100</f>
        <v>7.2183333333333337</v>
      </c>
      <c r="K82" s="40"/>
      <c r="M82" s="40"/>
      <c r="O82" s="243"/>
    </row>
    <row r="83" spans="1:16" x14ac:dyDescent="0.25">
      <c r="A83" s="204">
        <v>3</v>
      </c>
      <c r="B83" s="205"/>
      <c r="C83" s="206"/>
      <c r="D83" s="206" t="s">
        <v>10</v>
      </c>
      <c r="E83" s="52">
        <v>149.56</v>
      </c>
      <c r="F83" s="52">
        <v>2400</v>
      </c>
      <c r="G83" s="52">
        <v>173.24</v>
      </c>
      <c r="H83" s="52">
        <f t="shared" ref="H83:H84" si="6">G83/E83*100</f>
        <v>115.83311045734155</v>
      </c>
      <c r="I83" s="52">
        <f t="shared" si="5"/>
        <v>7.2183333333333337</v>
      </c>
      <c r="K83" s="40"/>
      <c r="M83" s="40"/>
    </row>
    <row r="84" spans="1:16" x14ac:dyDescent="0.25">
      <c r="A84" s="204"/>
      <c r="B84" s="205">
        <v>32</v>
      </c>
      <c r="C84" s="206"/>
      <c r="D84" s="206" t="s">
        <v>19</v>
      </c>
      <c r="E84" s="52">
        <v>149.56</v>
      </c>
      <c r="F84" s="52">
        <v>2400</v>
      </c>
      <c r="G84" s="52">
        <v>173.24</v>
      </c>
      <c r="H84" s="52">
        <f t="shared" si="6"/>
        <v>115.83311045734155</v>
      </c>
      <c r="I84" s="52">
        <f t="shared" si="5"/>
        <v>7.2183333333333337</v>
      </c>
      <c r="K84" s="40"/>
      <c r="M84" s="40"/>
    </row>
    <row r="85" spans="1:16" x14ac:dyDescent="0.25">
      <c r="A85" s="204"/>
      <c r="B85" s="205"/>
      <c r="C85" s="206">
        <v>322</v>
      </c>
      <c r="D85" s="206" t="s">
        <v>145</v>
      </c>
      <c r="E85" s="52"/>
      <c r="F85" s="52"/>
      <c r="G85" s="52"/>
      <c r="H85" s="52"/>
      <c r="I85" s="52"/>
      <c r="K85" s="241"/>
      <c r="M85" s="40"/>
    </row>
    <row r="86" spans="1:16" x14ac:dyDescent="0.25">
      <c r="A86" s="204"/>
      <c r="B86" s="205"/>
      <c r="C86" s="206">
        <v>3221</v>
      </c>
      <c r="D86" s="206" t="s">
        <v>170</v>
      </c>
      <c r="E86" s="52"/>
      <c r="F86" s="52"/>
      <c r="G86" s="52"/>
      <c r="H86" s="52"/>
      <c r="I86" s="52"/>
      <c r="K86" s="241"/>
      <c r="M86" s="40"/>
    </row>
    <row r="87" spans="1:16" x14ac:dyDescent="0.25">
      <c r="A87" s="204"/>
      <c r="B87" s="205"/>
      <c r="C87" s="206">
        <v>3223</v>
      </c>
      <c r="D87" s="206" t="s">
        <v>107</v>
      </c>
      <c r="E87" s="52">
        <v>21.71</v>
      </c>
      <c r="F87" s="52"/>
      <c r="G87" s="52"/>
      <c r="H87" s="52"/>
      <c r="I87" s="52"/>
      <c r="K87" s="241"/>
      <c r="M87" s="40"/>
    </row>
    <row r="88" spans="1:16" x14ac:dyDescent="0.25">
      <c r="A88" s="204"/>
      <c r="B88" s="205"/>
      <c r="C88" s="206">
        <v>323</v>
      </c>
      <c r="D88" s="206" t="s">
        <v>109</v>
      </c>
      <c r="E88" s="52"/>
      <c r="F88" s="52"/>
      <c r="G88" s="52"/>
      <c r="H88" s="52"/>
      <c r="I88" s="52"/>
      <c r="K88" s="241"/>
      <c r="M88" s="40"/>
    </row>
    <row r="89" spans="1:16" x14ac:dyDescent="0.25">
      <c r="A89" s="204"/>
      <c r="B89" s="205"/>
      <c r="C89" s="206">
        <v>3231</v>
      </c>
      <c r="D89" s="206" t="s">
        <v>256</v>
      </c>
      <c r="E89" s="52">
        <v>127.85</v>
      </c>
      <c r="F89" s="52"/>
      <c r="G89" s="52">
        <v>42.8</v>
      </c>
      <c r="H89" s="52"/>
      <c r="I89" s="52"/>
      <c r="K89" s="241"/>
      <c r="M89" s="40"/>
    </row>
    <row r="90" spans="1:16" x14ac:dyDescent="0.25">
      <c r="A90" s="235"/>
      <c r="B90" s="236"/>
      <c r="C90" s="237">
        <v>3239</v>
      </c>
      <c r="D90" s="237" t="s">
        <v>115</v>
      </c>
      <c r="E90" s="52"/>
      <c r="F90" s="52"/>
      <c r="G90" s="52">
        <v>130.44</v>
      </c>
      <c r="H90" s="52"/>
      <c r="I90" s="52"/>
      <c r="K90" s="40"/>
      <c r="M90" s="40"/>
    </row>
    <row r="91" spans="1:16" x14ac:dyDescent="0.25">
      <c r="A91" s="321" t="s">
        <v>190</v>
      </c>
      <c r="B91" s="322"/>
      <c r="C91" s="323"/>
      <c r="D91" s="224" t="s">
        <v>191</v>
      </c>
      <c r="E91" s="200">
        <v>39468.04</v>
      </c>
      <c r="F91" s="200">
        <v>62500</v>
      </c>
      <c r="G91" s="200">
        <v>52717.85</v>
      </c>
      <c r="H91" s="200">
        <f t="shared" ref="H91:H104" si="7">G91/E91*100</f>
        <v>133.57098553665193</v>
      </c>
      <c r="I91" s="200">
        <f t="shared" si="5"/>
        <v>84.348559999999992</v>
      </c>
      <c r="K91" s="40"/>
      <c r="M91" s="40"/>
    </row>
    <row r="92" spans="1:16" x14ac:dyDescent="0.25">
      <c r="A92" s="204">
        <v>3</v>
      </c>
      <c r="B92" s="205"/>
      <c r="C92" s="206"/>
      <c r="D92" s="206" t="s">
        <v>10</v>
      </c>
      <c r="E92" s="52">
        <v>39468.04</v>
      </c>
      <c r="F92" s="52"/>
      <c r="G92" s="52">
        <v>52717.85</v>
      </c>
      <c r="H92" s="52">
        <f t="shared" si="7"/>
        <v>133.57098553665193</v>
      </c>
      <c r="I92" s="52"/>
      <c r="K92" s="40"/>
      <c r="M92" s="40"/>
    </row>
    <row r="93" spans="1:16" x14ac:dyDescent="0.25">
      <c r="A93" s="204"/>
      <c r="B93" s="205">
        <v>32</v>
      </c>
      <c r="C93" s="206"/>
      <c r="D93" s="206" t="s">
        <v>19</v>
      </c>
      <c r="E93" s="52">
        <v>39468.04</v>
      </c>
      <c r="F93" s="52">
        <v>62500</v>
      </c>
      <c r="G93" s="200">
        <v>52717.85</v>
      </c>
      <c r="H93" s="52">
        <f t="shared" si="7"/>
        <v>133.57098553665193</v>
      </c>
      <c r="I93" s="52">
        <f t="shared" si="5"/>
        <v>84.348559999999992</v>
      </c>
      <c r="K93" s="40"/>
      <c r="P93" s="242"/>
    </row>
    <row r="94" spans="1:16" x14ac:dyDescent="0.25">
      <c r="A94" s="204"/>
      <c r="B94" s="205"/>
      <c r="C94" s="206">
        <v>321</v>
      </c>
      <c r="D94" s="206" t="s">
        <v>141</v>
      </c>
      <c r="E94" s="52">
        <v>916.5</v>
      </c>
      <c r="F94" s="52"/>
      <c r="G94" s="200">
        <v>1303</v>
      </c>
      <c r="H94" s="52">
        <f t="shared" si="7"/>
        <v>142.17130387343153</v>
      </c>
      <c r="I94" s="52"/>
      <c r="K94" s="40"/>
      <c r="M94" s="40"/>
    </row>
    <row r="95" spans="1:16" x14ac:dyDescent="0.25">
      <c r="A95" s="204"/>
      <c r="B95" s="205"/>
      <c r="C95" s="206">
        <v>3211</v>
      </c>
      <c r="D95" s="206" t="s">
        <v>221</v>
      </c>
      <c r="E95" s="52">
        <v>916.5</v>
      </c>
      <c r="F95" s="52"/>
      <c r="G95" s="52">
        <v>1303</v>
      </c>
      <c r="H95" s="52">
        <f t="shared" si="7"/>
        <v>142.17130387343153</v>
      </c>
      <c r="I95" s="52"/>
      <c r="K95" s="40"/>
      <c r="M95" s="40"/>
    </row>
    <row r="96" spans="1:16" x14ac:dyDescent="0.25">
      <c r="A96" s="204"/>
      <c r="B96" s="205"/>
      <c r="C96" s="206">
        <v>322</v>
      </c>
      <c r="D96" s="206" t="s">
        <v>145</v>
      </c>
      <c r="E96" s="52">
        <v>38551.54</v>
      </c>
      <c r="F96" s="52"/>
      <c r="G96" s="200">
        <f>SUM(G97,G99,G98,G100,G101)</f>
        <v>50166.719999999994</v>
      </c>
      <c r="H96" s="52">
        <f t="shared" si="7"/>
        <v>130.1289650167023</v>
      </c>
      <c r="I96" s="52"/>
      <c r="K96" s="40"/>
      <c r="M96" s="40"/>
    </row>
    <row r="97" spans="1:13" x14ac:dyDescent="0.25">
      <c r="A97" s="204"/>
      <c r="B97" s="205"/>
      <c r="C97" s="206">
        <v>3221</v>
      </c>
      <c r="D97" s="206" t="s">
        <v>170</v>
      </c>
      <c r="E97" s="52">
        <v>1455.45</v>
      </c>
      <c r="F97" s="52"/>
      <c r="G97" s="52">
        <v>3465.95</v>
      </c>
      <c r="H97" s="52">
        <f t="shared" si="7"/>
        <v>238.13597169260365</v>
      </c>
      <c r="I97" s="52"/>
      <c r="K97" s="40"/>
      <c r="M97" s="40"/>
    </row>
    <row r="98" spans="1:13" x14ac:dyDescent="0.25">
      <c r="A98" s="204"/>
      <c r="B98" s="205"/>
      <c r="C98" s="206">
        <v>3222</v>
      </c>
      <c r="D98" s="206" t="s">
        <v>146</v>
      </c>
      <c r="E98" s="52">
        <v>36274.080000000002</v>
      </c>
      <c r="F98" s="52"/>
      <c r="G98" s="52">
        <v>44829.1</v>
      </c>
      <c r="H98" s="52">
        <f t="shared" si="7"/>
        <v>123.58438863232368</v>
      </c>
      <c r="I98" s="52"/>
      <c r="K98" s="40"/>
      <c r="M98" s="40"/>
    </row>
    <row r="99" spans="1:13" x14ac:dyDescent="0.25">
      <c r="A99" s="204"/>
      <c r="B99" s="205"/>
      <c r="C99" s="206">
        <v>3223</v>
      </c>
      <c r="D99" s="206" t="s">
        <v>107</v>
      </c>
      <c r="E99" s="52">
        <v>319.60000000000002</v>
      </c>
      <c r="F99" s="52"/>
      <c r="G99" s="52">
        <v>467.86</v>
      </c>
      <c r="H99" s="52">
        <f t="shared" si="7"/>
        <v>146.38923654568211</v>
      </c>
      <c r="I99" s="52"/>
      <c r="K99" s="40"/>
      <c r="M99" s="40"/>
    </row>
    <row r="100" spans="1:13" x14ac:dyDescent="0.25">
      <c r="A100" s="204"/>
      <c r="B100" s="205"/>
      <c r="C100" s="206">
        <v>3225</v>
      </c>
      <c r="D100" s="206" t="s">
        <v>108</v>
      </c>
      <c r="E100" s="52">
        <v>451.78</v>
      </c>
      <c r="F100" s="52"/>
      <c r="G100" s="52">
        <v>1034.49</v>
      </c>
      <c r="H100" s="52">
        <f t="shared" si="7"/>
        <v>228.98091991677364</v>
      </c>
      <c r="I100" s="52"/>
      <c r="K100" s="40"/>
      <c r="M100" s="40"/>
    </row>
    <row r="101" spans="1:13" x14ac:dyDescent="0.25">
      <c r="A101" s="225"/>
      <c r="B101" s="226"/>
      <c r="C101" s="227">
        <v>3227</v>
      </c>
      <c r="D101" s="227" t="s">
        <v>149</v>
      </c>
      <c r="E101" s="52">
        <v>50.63</v>
      </c>
      <c r="F101" s="52"/>
      <c r="G101" s="52">
        <v>369.32</v>
      </c>
      <c r="H101" s="52">
        <f t="shared" si="7"/>
        <v>729.44894331424052</v>
      </c>
      <c r="I101" s="52"/>
      <c r="K101" s="40"/>
      <c r="M101" s="40"/>
    </row>
    <row r="102" spans="1:13" x14ac:dyDescent="0.25">
      <c r="A102" s="204"/>
      <c r="B102" s="205"/>
      <c r="C102" s="206">
        <v>323</v>
      </c>
      <c r="D102" s="206" t="s">
        <v>109</v>
      </c>
      <c r="E102" s="52">
        <f>SUM(E103)</f>
        <v>0</v>
      </c>
      <c r="F102" s="52"/>
      <c r="G102" s="200">
        <f>SUM(G103,G104)</f>
        <v>1248.1300000000001</v>
      </c>
      <c r="H102" s="52"/>
      <c r="I102" s="52"/>
      <c r="K102" s="40"/>
      <c r="M102" s="40"/>
    </row>
    <row r="103" spans="1:13" x14ac:dyDescent="0.25">
      <c r="A103" s="204"/>
      <c r="B103" s="205"/>
      <c r="C103" s="206">
        <v>3236</v>
      </c>
      <c r="D103" s="206" t="s">
        <v>112</v>
      </c>
      <c r="E103" s="52"/>
      <c r="F103" s="52"/>
      <c r="G103" s="52">
        <v>248.13</v>
      </c>
      <c r="H103" s="52"/>
      <c r="I103" s="52"/>
      <c r="K103" s="40"/>
      <c r="M103" s="40"/>
    </row>
    <row r="104" spans="1:13" x14ac:dyDescent="0.25">
      <c r="A104" s="210"/>
      <c r="B104" s="210"/>
      <c r="C104" s="228">
        <v>3237</v>
      </c>
      <c r="D104" s="73" t="s">
        <v>113</v>
      </c>
      <c r="E104" s="52">
        <v>50.63</v>
      </c>
      <c r="F104" s="52"/>
      <c r="G104" s="52">
        <v>1000</v>
      </c>
      <c r="H104" s="52">
        <f t="shared" si="7"/>
        <v>1975.1135690302192</v>
      </c>
      <c r="I104" s="52"/>
      <c r="K104" s="40"/>
      <c r="M104" s="40"/>
    </row>
    <row r="105" spans="1:13" x14ac:dyDescent="0.25">
      <c r="A105" s="210"/>
      <c r="B105" s="210"/>
      <c r="C105" s="210"/>
      <c r="D105" s="73"/>
      <c r="E105" s="200"/>
      <c r="F105" s="52"/>
      <c r="G105" s="200"/>
      <c r="H105" s="52"/>
      <c r="I105" s="52"/>
      <c r="K105" s="40"/>
      <c r="M105" s="40"/>
    </row>
    <row r="106" spans="1:13" x14ac:dyDescent="0.25">
      <c r="A106" s="210"/>
      <c r="B106" s="210"/>
      <c r="C106" s="210"/>
      <c r="D106" s="73"/>
      <c r="E106" s="200"/>
      <c r="F106" s="52"/>
      <c r="G106" s="200"/>
      <c r="H106" s="52"/>
      <c r="I106" s="52"/>
      <c r="K106" s="40"/>
      <c r="M106" s="40"/>
    </row>
    <row r="107" spans="1:13" x14ac:dyDescent="0.25">
      <c r="A107" s="286" t="s">
        <v>186</v>
      </c>
      <c r="B107" s="286"/>
      <c r="C107" s="286"/>
      <c r="D107" s="73" t="s">
        <v>207</v>
      </c>
      <c r="E107" s="200">
        <v>183116.71</v>
      </c>
      <c r="F107" s="200">
        <v>167312</v>
      </c>
      <c r="G107" s="200">
        <f>SUM(G110,G113,G116,G125,G126,G129,G114,)</f>
        <v>193542.24</v>
      </c>
      <c r="H107" s="52">
        <f t="shared" si="4"/>
        <v>105.69337992147194</v>
      </c>
      <c r="I107" s="52">
        <f>G107/F107*100</f>
        <v>115.67744094864682</v>
      </c>
      <c r="K107" s="40"/>
      <c r="M107" s="40"/>
    </row>
    <row r="108" spans="1:13" x14ac:dyDescent="0.25">
      <c r="A108" s="136">
        <v>3</v>
      </c>
      <c r="B108" s="136"/>
      <c r="C108" s="136"/>
      <c r="D108" s="73" t="s">
        <v>10</v>
      </c>
      <c r="E108" s="52">
        <v>183116.71</v>
      </c>
      <c r="F108" s="52">
        <v>167312</v>
      </c>
      <c r="G108" s="52"/>
      <c r="H108" s="52">
        <f t="shared" si="4"/>
        <v>0</v>
      </c>
      <c r="I108" s="52">
        <f>G108/F108*100</f>
        <v>0</v>
      </c>
      <c r="K108" s="40"/>
      <c r="M108" s="40"/>
    </row>
    <row r="109" spans="1:13" x14ac:dyDescent="0.25">
      <c r="A109" s="121"/>
      <c r="B109" s="203">
        <v>32</v>
      </c>
      <c r="C109" s="121"/>
      <c r="D109" s="73" t="s">
        <v>19</v>
      </c>
      <c r="E109" s="52">
        <v>150196.71</v>
      </c>
      <c r="F109" s="52">
        <v>167312</v>
      </c>
      <c r="G109" s="200"/>
      <c r="H109" s="52">
        <f t="shared" si="4"/>
        <v>0</v>
      </c>
      <c r="I109" s="52">
        <f t="shared" ref="I109:I154" si="8">G109/F109*100</f>
        <v>0</v>
      </c>
      <c r="K109" s="40"/>
      <c r="M109" s="40"/>
    </row>
    <row r="110" spans="1:13" x14ac:dyDescent="0.25">
      <c r="A110" s="136"/>
      <c r="B110" s="136"/>
      <c r="C110" s="136">
        <v>321</v>
      </c>
      <c r="D110" s="73" t="s">
        <v>141</v>
      </c>
      <c r="E110" s="52">
        <v>21535.279999999999</v>
      </c>
      <c r="F110" s="52"/>
      <c r="G110" s="52">
        <v>24727.31</v>
      </c>
      <c r="H110" s="52">
        <f t="shared" si="4"/>
        <v>114.82232875541902</v>
      </c>
      <c r="I110" s="52"/>
      <c r="K110" s="40"/>
      <c r="M110" s="40"/>
    </row>
    <row r="111" spans="1:13" x14ac:dyDescent="0.25">
      <c r="A111" s="121"/>
      <c r="B111" s="121"/>
      <c r="C111" s="121">
        <v>3212</v>
      </c>
      <c r="D111" s="73" t="s">
        <v>183</v>
      </c>
      <c r="E111" s="52">
        <v>21535.279999999999</v>
      </c>
      <c r="F111" s="52"/>
      <c r="G111" s="52">
        <v>24727.31</v>
      </c>
      <c r="H111" s="52">
        <f t="shared" si="4"/>
        <v>114.82232875541902</v>
      </c>
      <c r="I111" s="52"/>
      <c r="K111" s="40"/>
      <c r="M111" s="40"/>
    </row>
    <row r="112" spans="1:13" x14ac:dyDescent="0.25">
      <c r="A112" s="136"/>
      <c r="B112" s="136"/>
      <c r="C112" s="136">
        <v>322</v>
      </c>
      <c r="D112" s="73" t="s">
        <v>145</v>
      </c>
      <c r="E112" s="52">
        <v>88684.29</v>
      </c>
      <c r="F112" s="52"/>
      <c r="G112" s="52">
        <v>393.46</v>
      </c>
      <c r="H112" s="52">
        <f t="shared" si="4"/>
        <v>0.44366369736962435</v>
      </c>
      <c r="I112" s="52"/>
      <c r="K112" s="40"/>
      <c r="M112" s="40"/>
    </row>
    <row r="113" spans="1:13" x14ac:dyDescent="0.25">
      <c r="A113" s="136"/>
      <c r="B113" s="136"/>
      <c r="C113" s="136">
        <v>3221</v>
      </c>
      <c r="D113" s="73" t="s">
        <v>187</v>
      </c>
      <c r="E113" s="52"/>
      <c r="F113" s="52"/>
      <c r="G113" s="52">
        <v>393.46</v>
      </c>
      <c r="H113" s="52"/>
      <c r="I113" s="52"/>
      <c r="K113" s="40"/>
      <c r="M113" s="40"/>
    </row>
    <row r="114" spans="1:13" x14ac:dyDescent="0.25">
      <c r="A114" s="121"/>
      <c r="B114" s="121"/>
      <c r="C114" s="121">
        <v>3222</v>
      </c>
      <c r="D114" s="73" t="s">
        <v>220</v>
      </c>
      <c r="E114" s="52">
        <v>88684.29</v>
      </c>
      <c r="F114" s="52"/>
      <c r="G114" s="52">
        <v>136848.99</v>
      </c>
      <c r="H114" s="52">
        <f t="shared" si="4"/>
        <v>154.31029554388945</v>
      </c>
      <c r="I114" s="52"/>
      <c r="K114" s="40"/>
      <c r="M114" s="40"/>
    </row>
    <row r="115" spans="1:13" x14ac:dyDescent="0.25">
      <c r="A115" s="164"/>
      <c r="B115" s="164"/>
      <c r="C115" s="164">
        <v>323</v>
      </c>
      <c r="D115" s="73" t="s">
        <v>109</v>
      </c>
      <c r="E115" s="52">
        <v>38711.53</v>
      </c>
      <c r="F115" s="52"/>
      <c r="G115" s="52">
        <v>140</v>
      </c>
      <c r="H115" s="52">
        <f t="shared" si="4"/>
        <v>0.36164935873110676</v>
      </c>
      <c r="I115" s="52"/>
      <c r="K115" s="40"/>
      <c r="M115" s="40"/>
    </row>
    <row r="116" spans="1:13" x14ac:dyDescent="0.25">
      <c r="A116" s="198"/>
      <c r="B116" s="198"/>
      <c r="C116" s="198">
        <v>3231</v>
      </c>
      <c r="D116" s="73" t="s">
        <v>230</v>
      </c>
      <c r="E116" s="52">
        <v>1475</v>
      </c>
      <c r="F116" s="52"/>
      <c r="G116" s="52">
        <v>140</v>
      </c>
      <c r="H116" s="52">
        <f t="shared" si="4"/>
        <v>9.4915254237288131</v>
      </c>
      <c r="I116" s="52"/>
      <c r="K116" s="40"/>
      <c r="M116" s="40"/>
    </row>
    <row r="117" spans="1:13" x14ac:dyDescent="0.25">
      <c r="A117" s="136"/>
      <c r="B117" s="136"/>
      <c r="C117" s="136">
        <v>3239</v>
      </c>
      <c r="D117" s="73" t="s">
        <v>188</v>
      </c>
      <c r="E117" s="52">
        <v>37236.53</v>
      </c>
      <c r="F117" s="52"/>
      <c r="G117" s="52"/>
      <c r="H117" s="52">
        <f t="shared" si="4"/>
        <v>0</v>
      </c>
      <c r="I117" s="52"/>
      <c r="K117" s="40"/>
      <c r="M117" s="40"/>
    </row>
    <row r="118" spans="1:13" x14ac:dyDescent="0.25">
      <c r="A118" s="164"/>
      <c r="B118" s="164"/>
      <c r="C118" s="164">
        <v>329</v>
      </c>
      <c r="D118" s="73" t="s">
        <v>116</v>
      </c>
      <c r="E118" s="52">
        <v>1265.6199999999999</v>
      </c>
      <c r="F118" s="52"/>
      <c r="G118" s="52"/>
      <c r="H118" s="52">
        <f t="shared" si="4"/>
        <v>0</v>
      </c>
      <c r="I118" s="52"/>
      <c r="K118" s="40"/>
      <c r="M118" s="40"/>
    </row>
    <row r="119" spans="1:13" x14ac:dyDescent="0.25">
      <c r="A119" s="121"/>
      <c r="B119" s="121"/>
      <c r="C119" s="121">
        <v>3291</v>
      </c>
      <c r="D119" s="73" t="s">
        <v>184</v>
      </c>
      <c r="E119" s="52">
        <v>825.62</v>
      </c>
      <c r="F119" s="52"/>
      <c r="G119" s="52"/>
      <c r="H119" s="52">
        <f t="shared" si="4"/>
        <v>0</v>
      </c>
      <c r="I119" s="52"/>
      <c r="K119" s="40"/>
      <c r="M119" s="40"/>
    </row>
    <row r="120" spans="1:13" x14ac:dyDescent="0.25">
      <c r="A120" s="198"/>
      <c r="B120" s="198"/>
      <c r="C120" s="198">
        <v>3293</v>
      </c>
      <c r="D120" s="73" t="s">
        <v>118</v>
      </c>
      <c r="E120" s="52">
        <v>440</v>
      </c>
      <c r="F120" s="52"/>
      <c r="G120" s="52"/>
      <c r="H120" s="52">
        <f t="shared" si="4"/>
        <v>0</v>
      </c>
      <c r="I120" s="52"/>
      <c r="K120" s="40"/>
      <c r="M120" s="40"/>
    </row>
    <row r="121" spans="1:13" x14ac:dyDescent="0.25">
      <c r="A121" s="121"/>
      <c r="B121" s="121"/>
      <c r="C121" s="121">
        <v>3295</v>
      </c>
      <c r="D121" s="73" t="s">
        <v>185</v>
      </c>
      <c r="E121" s="52"/>
      <c r="F121" s="52"/>
      <c r="G121" s="52"/>
      <c r="H121" s="52"/>
      <c r="I121" s="52"/>
      <c r="K121" s="40"/>
      <c r="M121" s="40"/>
    </row>
    <row r="122" spans="1:13" x14ac:dyDescent="0.25">
      <c r="A122" s="121"/>
      <c r="B122" s="121"/>
      <c r="C122" s="121">
        <v>3299</v>
      </c>
      <c r="D122" s="73" t="s">
        <v>116</v>
      </c>
      <c r="E122" s="52"/>
      <c r="F122" s="52"/>
      <c r="G122" s="52"/>
      <c r="H122" s="52"/>
      <c r="I122" s="52"/>
      <c r="K122" s="40"/>
      <c r="M122" s="40"/>
    </row>
    <row r="123" spans="1:13" x14ac:dyDescent="0.25">
      <c r="A123" s="121"/>
      <c r="B123" s="203">
        <v>37</v>
      </c>
      <c r="C123" s="121"/>
      <c r="D123" s="73" t="s">
        <v>122</v>
      </c>
      <c r="E123" s="52">
        <v>31554.01</v>
      </c>
      <c r="F123" s="52">
        <v>33500</v>
      </c>
      <c r="G123" s="200">
        <f>SUM(G125,G126)</f>
        <v>30163.48</v>
      </c>
      <c r="H123" s="52">
        <f t="shared" si="4"/>
        <v>95.593175003747547</v>
      </c>
      <c r="I123" s="52">
        <f t="shared" si="8"/>
        <v>90.040238805970148</v>
      </c>
      <c r="K123" s="40"/>
      <c r="M123" s="40"/>
    </row>
    <row r="124" spans="1:13" ht="18" customHeight="1" x14ac:dyDescent="0.25">
      <c r="A124" s="121"/>
      <c r="B124" s="121"/>
      <c r="C124" s="121">
        <v>372</v>
      </c>
      <c r="D124" s="73" t="s">
        <v>208</v>
      </c>
      <c r="E124" s="52">
        <v>31554.01</v>
      </c>
      <c r="F124" s="52"/>
      <c r="G124" s="52"/>
      <c r="H124" s="52">
        <f t="shared" si="4"/>
        <v>0</v>
      </c>
      <c r="I124" s="52"/>
      <c r="K124" s="40"/>
      <c r="M124" s="40"/>
    </row>
    <row r="125" spans="1:13" x14ac:dyDescent="0.25">
      <c r="A125" s="121"/>
      <c r="B125" s="121"/>
      <c r="C125" s="121">
        <v>3721</v>
      </c>
      <c r="D125" s="73" t="s">
        <v>126</v>
      </c>
      <c r="E125" s="52">
        <v>697.64</v>
      </c>
      <c r="F125" s="52"/>
      <c r="G125" s="52">
        <v>804.64</v>
      </c>
      <c r="H125" s="52">
        <f t="shared" si="4"/>
        <v>115.33742331288343</v>
      </c>
      <c r="I125" s="52"/>
      <c r="K125" s="40"/>
      <c r="M125" s="40"/>
    </row>
    <row r="126" spans="1:13" x14ac:dyDescent="0.25">
      <c r="A126" s="145"/>
      <c r="B126" s="145"/>
      <c r="C126" s="149">
        <v>3722</v>
      </c>
      <c r="D126" s="73" t="s">
        <v>91</v>
      </c>
      <c r="E126" s="52">
        <v>30856.37</v>
      </c>
      <c r="F126" s="52"/>
      <c r="G126" s="52">
        <v>29358.84</v>
      </c>
      <c r="H126" s="52">
        <f t="shared" si="4"/>
        <v>95.146771963131116</v>
      </c>
      <c r="I126" s="52"/>
      <c r="K126" s="40"/>
      <c r="M126" s="40"/>
    </row>
    <row r="127" spans="1:13" x14ac:dyDescent="0.25">
      <c r="A127" s="145"/>
      <c r="B127" s="149">
        <v>38</v>
      </c>
      <c r="C127" s="149"/>
      <c r="D127" s="163" t="s">
        <v>214</v>
      </c>
      <c r="E127" s="52">
        <v>1365.98</v>
      </c>
      <c r="F127" s="52">
        <v>1500</v>
      </c>
      <c r="G127" s="200">
        <v>1269</v>
      </c>
      <c r="H127" s="52">
        <f t="shared" si="4"/>
        <v>92.900335290414205</v>
      </c>
      <c r="I127" s="52">
        <f>G127/F127*100</f>
        <v>84.6</v>
      </c>
      <c r="K127" s="40"/>
      <c r="M127" s="40"/>
    </row>
    <row r="128" spans="1:13" x14ac:dyDescent="0.25">
      <c r="A128" s="145"/>
      <c r="B128" s="145"/>
      <c r="C128" s="149">
        <v>3812</v>
      </c>
      <c r="D128" s="163" t="s">
        <v>214</v>
      </c>
      <c r="E128" s="52">
        <v>1365.98</v>
      </c>
      <c r="F128" s="52">
        <v>1500</v>
      </c>
      <c r="G128" s="52">
        <v>1269</v>
      </c>
      <c r="H128" s="52">
        <f t="shared" si="4"/>
        <v>92.900335290414205</v>
      </c>
      <c r="I128" s="52"/>
      <c r="K128" s="40"/>
      <c r="M128" s="40"/>
    </row>
    <row r="129" spans="1:13" x14ac:dyDescent="0.25">
      <c r="A129" s="145"/>
      <c r="B129" s="145"/>
      <c r="C129" s="149">
        <v>38129</v>
      </c>
      <c r="D129" s="163" t="s">
        <v>215</v>
      </c>
      <c r="E129" s="52">
        <v>1365.98</v>
      </c>
      <c r="F129" s="52"/>
      <c r="G129" s="52">
        <v>1269</v>
      </c>
      <c r="H129" s="52">
        <f t="shared" si="4"/>
        <v>92.900335290414205</v>
      </c>
      <c r="I129" s="52"/>
      <c r="K129" s="40"/>
      <c r="M129" s="40"/>
    </row>
    <row r="130" spans="1:13" x14ac:dyDescent="0.25">
      <c r="A130" s="318" t="s">
        <v>219</v>
      </c>
      <c r="B130" s="319"/>
      <c r="C130" s="320"/>
      <c r="D130" s="175" t="s">
        <v>101</v>
      </c>
      <c r="E130" s="200">
        <v>1260</v>
      </c>
      <c r="F130" s="52">
        <v>1650</v>
      </c>
      <c r="G130" s="200">
        <v>847.2</v>
      </c>
      <c r="H130" s="52">
        <f t="shared" si="4"/>
        <v>67.238095238095241</v>
      </c>
      <c r="I130" s="52">
        <f t="shared" si="8"/>
        <v>51.345454545454551</v>
      </c>
      <c r="K130" s="40"/>
      <c r="M130" s="40"/>
    </row>
    <row r="131" spans="1:13" x14ac:dyDescent="0.25">
      <c r="A131" s="173">
        <v>3</v>
      </c>
      <c r="B131" s="174"/>
      <c r="C131" s="175"/>
      <c r="D131" s="175" t="s">
        <v>10</v>
      </c>
      <c r="E131" s="52">
        <v>1260</v>
      </c>
      <c r="F131" s="52">
        <v>1650</v>
      </c>
      <c r="G131" s="52">
        <v>847.2</v>
      </c>
      <c r="H131" s="52">
        <f t="shared" si="4"/>
        <v>67.238095238095241</v>
      </c>
      <c r="I131" s="52"/>
      <c r="K131" s="40"/>
      <c r="M131" s="40"/>
    </row>
    <row r="132" spans="1:13" x14ac:dyDescent="0.25">
      <c r="A132" s="173"/>
      <c r="B132" s="174">
        <v>32</v>
      </c>
      <c r="C132" s="175"/>
      <c r="D132" s="175" t="s">
        <v>19</v>
      </c>
      <c r="E132" s="52">
        <v>1260</v>
      </c>
      <c r="F132" s="52">
        <v>1650</v>
      </c>
      <c r="G132" s="200">
        <v>847.2</v>
      </c>
      <c r="H132" s="52">
        <f t="shared" si="4"/>
        <v>67.238095238095241</v>
      </c>
      <c r="I132" s="52">
        <f t="shared" si="8"/>
        <v>51.345454545454551</v>
      </c>
      <c r="K132" s="40"/>
      <c r="M132" s="40"/>
    </row>
    <row r="133" spans="1:13" x14ac:dyDescent="0.25">
      <c r="A133" s="173"/>
      <c r="B133" s="174"/>
      <c r="C133" s="175">
        <v>3211</v>
      </c>
      <c r="D133" s="175" t="s">
        <v>105</v>
      </c>
      <c r="E133" s="52"/>
      <c r="F133" s="52"/>
      <c r="G133" s="52"/>
      <c r="H133" s="52"/>
      <c r="I133" s="52"/>
      <c r="K133" s="40"/>
      <c r="M133" s="40"/>
    </row>
    <row r="134" spans="1:13" x14ac:dyDescent="0.25">
      <c r="A134" s="135"/>
      <c r="B134" s="136"/>
      <c r="C134" s="137">
        <v>3231</v>
      </c>
      <c r="D134" s="137" t="s">
        <v>257</v>
      </c>
      <c r="E134" s="52"/>
      <c r="F134" s="52"/>
      <c r="G134" s="52">
        <v>332.1</v>
      </c>
      <c r="H134" s="52"/>
      <c r="I134" s="52"/>
      <c r="K134" s="40"/>
      <c r="M134" s="40"/>
    </row>
    <row r="135" spans="1:13" x14ac:dyDescent="0.25">
      <c r="A135" s="238"/>
      <c r="B135" s="239"/>
      <c r="C135" s="240">
        <v>32354</v>
      </c>
      <c r="D135" s="240" t="s">
        <v>273</v>
      </c>
      <c r="E135" s="52"/>
      <c r="F135" s="52"/>
      <c r="G135" s="52">
        <v>515</v>
      </c>
      <c r="H135" s="52"/>
      <c r="I135" s="52"/>
      <c r="K135" s="40"/>
      <c r="M135" s="40"/>
    </row>
    <row r="136" spans="1:13" x14ac:dyDescent="0.25">
      <c r="A136" s="318" t="s">
        <v>193</v>
      </c>
      <c r="B136" s="319"/>
      <c r="C136" s="320"/>
      <c r="D136" s="137" t="s">
        <v>272</v>
      </c>
      <c r="E136" s="52">
        <v>149.56</v>
      </c>
      <c r="F136" s="52">
        <v>7994</v>
      </c>
      <c r="G136" s="200">
        <v>5262.01</v>
      </c>
      <c r="H136" s="52">
        <f t="shared" si="4"/>
        <v>3518.3270928055626</v>
      </c>
      <c r="I136" s="52">
        <f t="shared" si="8"/>
        <v>65.824493370027525</v>
      </c>
      <c r="K136" s="40"/>
      <c r="M136" s="40"/>
    </row>
    <row r="137" spans="1:13" x14ac:dyDescent="0.25">
      <c r="A137" s="135">
        <v>3</v>
      </c>
      <c r="B137" s="136"/>
      <c r="C137" s="137"/>
      <c r="D137" s="137" t="s">
        <v>10</v>
      </c>
      <c r="E137" s="52">
        <f>SUM(E139,E142)</f>
        <v>0</v>
      </c>
      <c r="F137" s="52">
        <v>7994</v>
      </c>
      <c r="G137" s="52">
        <v>5262.01</v>
      </c>
      <c r="H137" s="52"/>
      <c r="I137" s="52">
        <f t="shared" si="8"/>
        <v>65.824493370027525</v>
      </c>
      <c r="K137" s="40"/>
      <c r="M137" s="40"/>
    </row>
    <row r="138" spans="1:13" x14ac:dyDescent="0.25">
      <c r="A138" s="135"/>
      <c r="B138" s="136">
        <v>32</v>
      </c>
      <c r="C138" s="137"/>
      <c r="D138" s="137" t="s">
        <v>19</v>
      </c>
      <c r="E138" s="52"/>
      <c r="F138" s="52">
        <v>7994</v>
      </c>
      <c r="G138" s="52">
        <v>5262.04</v>
      </c>
      <c r="H138" s="52"/>
      <c r="I138" s="52">
        <f t="shared" si="8"/>
        <v>65.824868651488615</v>
      </c>
      <c r="K138" s="40"/>
      <c r="M138" s="40"/>
    </row>
    <row r="139" spans="1:13" x14ac:dyDescent="0.25">
      <c r="A139" s="173"/>
      <c r="B139" s="174"/>
      <c r="C139" s="175">
        <v>3221</v>
      </c>
      <c r="D139" s="175" t="s">
        <v>106</v>
      </c>
      <c r="E139" s="52"/>
      <c r="F139" s="52"/>
      <c r="G139" s="52"/>
      <c r="H139" s="52"/>
      <c r="I139" s="52"/>
      <c r="K139" s="40"/>
      <c r="M139" s="40"/>
    </row>
    <row r="140" spans="1:13" x14ac:dyDescent="0.25">
      <c r="A140" s="229"/>
      <c r="B140" s="230"/>
      <c r="C140" s="231">
        <v>3223</v>
      </c>
      <c r="D140" s="231" t="s">
        <v>107</v>
      </c>
      <c r="E140" s="52">
        <v>21.71</v>
      </c>
      <c r="F140" s="52"/>
      <c r="G140" s="52"/>
      <c r="H140" s="52">
        <f t="shared" si="4"/>
        <v>0</v>
      </c>
      <c r="I140" s="52"/>
      <c r="K140" s="40"/>
      <c r="M140" s="40"/>
    </row>
    <row r="141" spans="1:13" x14ac:dyDescent="0.25">
      <c r="A141" s="173"/>
      <c r="B141" s="174"/>
      <c r="C141" s="175">
        <v>3224</v>
      </c>
      <c r="D141" s="175" t="s">
        <v>244</v>
      </c>
      <c r="E141" s="52"/>
      <c r="F141" s="52"/>
      <c r="G141" s="52">
        <v>3299.68</v>
      </c>
      <c r="H141" s="52"/>
      <c r="I141" s="52"/>
      <c r="M141" s="40"/>
    </row>
    <row r="142" spans="1:13" x14ac:dyDescent="0.25">
      <c r="A142" s="141"/>
      <c r="B142" s="142"/>
      <c r="C142" s="143">
        <v>3232</v>
      </c>
      <c r="D142" s="143" t="s">
        <v>245</v>
      </c>
      <c r="E142" s="52"/>
      <c r="F142" s="52"/>
      <c r="G142" s="52">
        <v>911.25</v>
      </c>
      <c r="H142" s="52"/>
      <c r="I142" s="52"/>
      <c r="J142" s="114"/>
      <c r="K142" s="114"/>
      <c r="M142" s="40"/>
    </row>
    <row r="143" spans="1:13" x14ac:dyDescent="0.25">
      <c r="A143" s="204"/>
      <c r="B143" s="205"/>
      <c r="C143" s="206">
        <v>3293</v>
      </c>
      <c r="D143" s="206" t="s">
        <v>116</v>
      </c>
      <c r="E143" s="52">
        <v>127.85</v>
      </c>
      <c r="F143" s="52"/>
      <c r="G143" s="52">
        <v>1051.08</v>
      </c>
      <c r="H143" s="52"/>
      <c r="I143" s="52"/>
      <c r="J143" s="114"/>
      <c r="K143" s="114"/>
      <c r="M143" s="40"/>
    </row>
    <row r="144" spans="1:13" x14ac:dyDescent="0.25">
      <c r="A144" s="321" t="s">
        <v>246</v>
      </c>
      <c r="B144" s="322"/>
      <c r="C144" s="323"/>
      <c r="D144" s="206"/>
      <c r="E144" s="52"/>
      <c r="F144" s="52">
        <v>11302.06</v>
      </c>
      <c r="G144" s="200">
        <v>1030.45</v>
      </c>
      <c r="H144" s="52"/>
      <c r="I144" s="52">
        <f t="shared" si="8"/>
        <v>9.1173644450657676</v>
      </c>
      <c r="J144" s="114"/>
      <c r="K144" s="114"/>
      <c r="M144" s="40"/>
    </row>
    <row r="145" spans="1:14" x14ac:dyDescent="0.25">
      <c r="A145" s="204">
        <v>3</v>
      </c>
      <c r="B145" s="205"/>
      <c r="C145" s="206"/>
      <c r="D145" s="206"/>
      <c r="E145" s="52"/>
      <c r="F145" s="52">
        <v>11302.06</v>
      </c>
      <c r="G145" s="52">
        <v>1030.45</v>
      </c>
      <c r="H145" s="52"/>
      <c r="I145" s="52">
        <f t="shared" si="8"/>
        <v>9.1173644450657676</v>
      </c>
      <c r="J145" s="114"/>
      <c r="K145" s="114"/>
      <c r="M145" s="40"/>
    </row>
    <row r="146" spans="1:14" x14ac:dyDescent="0.25">
      <c r="A146" s="204"/>
      <c r="B146" s="205">
        <v>32</v>
      </c>
      <c r="C146" s="206"/>
      <c r="D146" s="206" t="s">
        <v>19</v>
      </c>
      <c r="E146" s="52"/>
      <c r="F146" s="52">
        <v>11302.06</v>
      </c>
      <c r="G146" s="52">
        <v>1030.45</v>
      </c>
      <c r="H146" s="52"/>
      <c r="I146" s="52">
        <f t="shared" si="8"/>
        <v>9.1173644450657676</v>
      </c>
      <c r="J146" s="114"/>
      <c r="K146" s="114"/>
      <c r="M146" s="40"/>
    </row>
    <row r="147" spans="1:14" x14ac:dyDescent="0.25">
      <c r="A147" s="204"/>
      <c r="B147" s="205"/>
      <c r="C147" s="206">
        <v>323</v>
      </c>
      <c r="D147" s="206" t="s">
        <v>109</v>
      </c>
      <c r="E147" s="52"/>
      <c r="F147" s="52"/>
      <c r="G147" s="52">
        <v>1030.45</v>
      </c>
      <c r="H147" s="52"/>
      <c r="I147" s="52"/>
      <c r="J147" s="114"/>
      <c r="K147" s="114"/>
      <c r="M147" s="40"/>
    </row>
    <row r="148" spans="1:14" x14ac:dyDescent="0.25">
      <c r="A148" s="204"/>
      <c r="B148" s="205"/>
      <c r="C148" s="206">
        <v>3232</v>
      </c>
      <c r="D148" s="206" t="s">
        <v>245</v>
      </c>
      <c r="E148" s="52"/>
      <c r="F148" s="52"/>
      <c r="G148" s="52"/>
      <c r="H148" s="52"/>
      <c r="I148" s="52"/>
      <c r="J148" s="114"/>
      <c r="K148" s="114"/>
      <c r="M148" s="40"/>
    </row>
    <row r="149" spans="1:14" x14ac:dyDescent="0.25">
      <c r="A149" s="321" t="s">
        <v>243</v>
      </c>
      <c r="B149" s="322"/>
      <c r="C149" s="323"/>
      <c r="D149" s="206"/>
      <c r="E149" s="52"/>
      <c r="F149" s="52">
        <v>838</v>
      </c>
      <c r="G149" s="200">
        <v>838</v>
      </c>
      <c r="H149" s="52"/>
      <c r="I149" s="52">
        <f t="shared" si="8"/>
        <v>100</v>
      </c>
      <c r="J149" s="114"/>
      <c r="K149" s="114"/>
      <c r="M149" s="40"/>
    </row>
    <row r="150" spans="1:14" x14ac:dyDescent="0.25">
      <c r="A150" s="204">
        <v>3</v>
      </c>
      <c r="B150" s="205"/>
      <c r="C150" s="206"/>
      <c r="D150" s="206" t="s">
        <v>10</v>
      </c>
      <c r="E150" s="52"/>
      <c r="F150" s="52">
        <v>838</v>
      </c>
      <c r="G150" s="52">
        <v>838</v>
      </c>
      <c r="H150" s="52"/>
      <c r="I150" s="52">
        <f t="shared" si="8"/>
        <v>100</v>
      </c>
      <c r="J150" s="114"/>
      <c r="K150" s="114"/>
      <c r="M150" s="40"/>
    </row>
    <row r="151" spans="1:14" x14ac:dyDescent="0.25">
      <c r="A151" s="204"/>
      <c r="B151" s="205">
        <v>32</v>
      </c>
      <c r="C151" s="206"/>
      <c r="D151" s="206" t="s">
        <v>19</v>
      </c>
      <c r="E151" s="52"/>
      <c r="F151" s="52">
        <v>838</v>
      </c>
      <c r="G151" s="52">
        <v>838</v>
      </c>
      <c r="H151" s="52"/>
      <c r="I151" s="52">
        <f t="shared" si="8"/>
        <v>100</v>
      </c>
      <c r="J151" s="114"/>
      <c r="K151" s="114"/>
      <c r="M151" s="40"/>
    </row>
    <row r="152" spans="1:14" x14ac:dyDescent="0.25">
      <c r="A152" s="204"/>
      <c r="B152" s="205"/>
      <c r="C152" s="206">
        <v>3221</v>
      </c>
      <c r="D152" s="206" t="s">
        <v>106</v>
      </c>
      <c r="E152" s="52"/>
      <c r="F152" s="52"/>
      <c r="G152" s="52">
        <v>838</v>
      </c>
      <c r="H152" s="52"/>
      <c r="I152" s="52"/>
      <c r="J152" s="114"/>
      <c r="K152" s="114"/>
      <c r="M152" s="40"/>
    </row>
    <row r="153" spans="1:14" x14ac:dyDescent="0.25">
      <c r="A153" s="135"/>
      <c r="B153" s="136"/>
      <c r="C153" s="137"/>
      <c r="D153" s="137"/>
      <c r="E153" s="52"/>
      <c r="F153" s="52"/>
      <c r="G153" s="52"/>
      <c r="H153" s="52"/>
      <c r="I153" s="52"/>
      <c r="J153" s="114"/>
      <c r="K153" s="114"/>
      <c r="M153" s="40"/>
    </row>
    <row r="154" spans="1:14" x14ac:dyDescent="0.25">
      <c r="A154" s="273" t="s">
        <v>81</v>
      </c>
      <c r="B154" s="274"/>
      <c r="C154" s="275"/>
      <c r="D154" s="67" t="s">
        <v>56</v>
      </c>
      <c r="E154" s="66"/>
      <c r="F154" s="66">
        <v>100</v>
      </c>
      <c r="G154" s="66"/>
      <c r="H154" s="66"/>
      <c r="I154" s="66">
        <f t="shared" si="8"/>
        <v>0</v>
      </c>
      <c r="J154" s="114"/>
      <c r="K154" s="114"/>
      <c r="M154" s="115"/>
      <c r="N154" s="114"/>
    </row>
    <row r="155" spans="1:14" x14ac:dyDescent="0.25">
      <c r="A155" s="307" t="s">
        <v>189</v>
      </c>
      <c r="B155" s="308"/>
      <c r="C155" s="309"/>
      <c r="D155" s="161"/>
      <c r="E155" s="52"/>
      <c r="F155" s="52"/>
      <c r="G155" s="52"/>
      <c r="H155" s="52"/>
      <c r="I155" s="52"/>
      <c r="K155" s="40"/>
      <c r="M155" s="113"/>
    </row>
    <row r="156" spans="1:14" x14ac:dyDescent="0.25">
      <c r="A156" s="159"/>
      <c r="B156" s="160">
        <v>34</v>
      </c>
      <c r="C156" s="162"/>
      <c r="D156" s="161"/>
      <c r="E156" s="52">
        <f>SUM(E158,E159)</f>
        <v>0</v>
      </c>
      <c r="F156" s="52">
        <v>100</v>
      </c>
      <c r="G156" s="52"/>
      <c r="H156" s="52"/>
      <c r="I156" s="52"/>
      <c r="M156" s="113"/>
    </row>
    <row r="157" spans="1:14" x14ac:dyDescent="0.25">
      <c r="A157" s="159"/>
      <c r="B157" s="160"/>
      <c r="C157" s="162">
        <v>343</v>
      </c>
      <c r="D157" s="161" t="s">
        <v>156</v>
      </c>
      <c r="E157" s="52"/>
      <c r="F157" s="52"/>
      <c r="G157" s="52"/>
      <c r="H157" s="52"/>
      <c r="I157" s="52"/>
      <c r="M157" s="113"/>
    </row>
    <row r="158" spans="1:14" x14ac:dyDescent="0.25">
      <c r="A158" s="159"/>
      <c r="B158" s="160"/>
      <c r="C158" s="162">
        <v>3431</v>
      </c>
      <c r="D158" s="161" t="s">
        <v>175</v>
      </c>
      <c r="E158" s="52"/>
      <c r="F158" s="52"/>
      <c r="G158" s="52"/>
      <c r="H158" s="52"/>
      <c r="I158" s="52"/>
      <c r="M158" s="113"/>
    </row>
    <row r="159" spans="1:14" x14ac:dyDescent="0.25">
      <c r="A159" s="69"/>
      <c r="B159" s="70"/>
      <c r="C159" s="50">
        <v>3433</v>
      </c>
      <c r="D159" s="71" t="s">
        <v>121</v>
      </c>
      <c r="E159" s="52"/>
      <c r="F159" s="52"/>
      <c r="G159" s="52"/>
      <c r="H159" s="52"/>
      <c r="I159" s="52"/>
      <c r="M159" s="113"/>
    </row>
    <row r="160" spans="1:14" x14ac:dyDescent="0.25">
      <c r="A160" s="282" t="s">
        <v>82</v>
      </c>
      <c r="B160" s="283"/>
      <c r="C160" s="284"/>
      <c r="D160" s="76" t="s">
        <v>83</v>
      </c>
      <c r="E160" s="68">
        <v>6180.02</v>
      </c>
      <c r="F160" s="201">
        <v>42000</v>
      </c>
      <c r="G160" s="68">
        <v>28605.74</v>
      </c>
      <c r="H160" s="66">
        <f t="shared" ref="H160:H222" si="9">G160/E160*100</f>
        <v>462.87455380403298</v>
      </c>
      <c r="I160" s="66">
        <f t="shared" ref="I160:I225" si="10">G160/F160*100</f>
        <v>68.108904761904768</v>
      </c>
      <c r="M160" s="113"/>
    </row>
    <row r="161" spans="1:13" ht="24" customHeight="1" x14ac:dyDescent="0.25">
      <c r="A161" s="279" t="s">
        <v>189</v>
      </c>
      <c r="B161" s="280"/>
      <c r="C161" s="281"/>
      <c r="D161" s="46" t="s">
        <v>247</v>
      </c>
      <c r="E161" s="52">
        <v>2105</v>
      </c>
      <c r="F161" s="52">
        <v>4000</v>
      </c>
      <c r="G161" s="52">
        <v>416.5</v>
      </c>
      <c r="H161" s="52">
        <f t="shared" si="9"/>
        <v>19.786223277909741</v>
      </c>
      <c r="I161" s="52">
        <f t="shared" si="10"/>
        <v>10.4125</v>
      </c>
      <c r="M161" s="113"/>
    </row>
    <row r="162" spans="1:13" x14ac:dyDescent="0.25">
      <c r="A162" s="44">
        <v>4</v>
      </c>
      <c r="B162" s="45"/>
      <c r="C162" s="50"/>
      <c r="D162" s="46" t="s">
        <v>77</v>
      </c>
      <c r="E162" s="52">
        <v>2105</v>
      </c>
      <c r="F162" s="52">
        <v>4000</v>
      </c>
      <c r="G162" s="52">
        <v>416.5</v>
      </c>
      <c r="H162" s="52">
        <f t="shared" si="9"/>
        <v>19.786223277909741</v>
      </c>
      <c r="I162" s="52">
        <f t="shared" si="10"/>
        <v>10.4125</v>
      </c>
      <c r="M162" s="113"/>
    </row>
    <row r="163" spans="1:13" x14ac:dyDescent="0.25">
      <c r="A163" s="135"/>
      <c r="B163" s="136">
        <v>42</v>
      </c>
      <c r="C163" s="127"/>
      <c r="D163" s="137" t="s">
        <v>217</v>
      </c>
      <c r="E163" s="52">
        <v>2105</v>
      </c>
      <c r="F163" s="52">
        <v>4000</v>
      </c>
      <c r="G163" s="52">
        <v>416.5</v>
      </c>
      <c r="H163" s="52">
        <f t="shared" si="9"/>
        <v>19.786223277909741</v>
      </c>
      <c r="I163" s="52">
        <f t="shared" si="10"/>
        <v>10.4125</v>
      </c>
      <c r="M163" s="113"/>
    </row>
    <row r="164" spans="1:13" x14ac:dyDescent="0.25">
      <c r="A164" s="165"/>
      <c r="B164" s="166"/>
      <c r="C164" s="168">
        <v>422</v>
      </c>
      <c r="D164" s="167" t="s">
        <v>123</v>
      </c>
      <c r="E164" s="52"/>
      <c r="F164" s="52"/>
      <c r="G164" s="52">
        <v>416.5</v>
      </c>
      <c r="H164" s="52"/>
      <c r="I164" s="52"/>
      <c r="L164" s="72"/>
      <c r="M164" s="113"/>
    </row>
    <row r="165" spans="1:13" x14ac:dyDescent="0.25">
      <c r="A165" s="165"/>
      <c r="B165" s="166"/>
      <c r="C165" s="168">
        <v>4221</v>
      </c>
      <c r="D165" s="167" t="s">
        <v>162</v>
      </c>
      <c r="E165" s="52">
        <v>2105</v>
      </c>
      <c r="F165" s="52"/>
      <c r="G165" s="52">
        <v>416.5</v>
      </c>
      <c r="H165" s="52"/>
      <c r="I165" s="52"/>
      <c r="M165" s="113"/>
    </row>
    <row r="166" spans="1:13" x14ac:dyDescent="0.25">
      <c r="A166" s="135"/>
      <c r="B166" s="136"/>
      <c r="C166" s="127">
        <v>424</v>
      </c>
      <c r="D166" s="137" t="s">
        <v>194</v>
      </c>
      <c r="E166" s="52"/>
      <c r="F166" s="52"/>
      <c r="G166" s="52"/>
      <c r="H166" s="52"/>
      <c r="I166" s="52"/>
      <c r="M166" s="113"/>
    </row>
    <row r="167" spans="1:13" x14ac:dyDescent="0.25">
      <c r="A167" s="44"/>
      <c r="B167" s="45"/>
      <c r="C167" s="50">
        <v>4241</v>
      </c>
      <c r="D167" s="46" t="s">
        <v>195</v>
      </c>
      <c r="E167" s="52"/>
      <c r="F167" s="52"/>
      <c r="G167" s="52"/>
      <c r="H167" s="52"/>
      <c r="I167" s="52"/>
    </row>
    <row r="168" spans="1:13" x14ac:dyDescent="0.25">
      <c r="A168" s="285" t="s">
        <v>190</v>
      </c>
      <c r="B168" s="286"/>
      <c r="C168" s="287"/>
      <c r="D168" s="112" t="s">
        <v>191</v>
      </c>
      <c r="E168" s="52">
        <v>1630.02</v>
      </c>
      <c r="F168" s="52"/>
      <c r="G168" s="52">
        <v>545.95000000000005</v>
      </c>
      <c r="H168" s="52">
        <f t="shared" si="9"/>
        <v>33.493454068048251</v>
      </c>
      <c r="I168" s="52" t="e">
        <f t="shared" si="10"/>
        <v>#DIV/0!</v>
      </c>
    </row>
    <row r="169" spans="1:13" x14ac:dyDescent="0.25">
      <c r="A169" s="173">
        <v>4</v>
      </c>
      <c r="B169" s="174"/>
      <c r="C169" s="175"/>
      <c r="D169" s="175" t="s">
        <v>217</v>
      </c>
      <c r="E169" s="52">
        <v>1630.02</v>
      </c>
      <c r="F169" s="52"/>
      <c r="G169" s="52">
        <v>545.95000000000005</v>
      </c>
      <c r="H169" s="52">
        <f t="shared" si="9"/>
        <v>33.493454068048251</v>
      </c>
      <c r="I169" s="52" t="e">
        <f t="shared" si="10"/>
        <v>#DIV/0!</v>
      </c>
    </row>
    <row r="170" spans="1:13" x14ac:dyDescent="0.25">
      <c r="A170" s="173"/>
      <c r="B170" s="174">
        <v>42</v>
      </c>
      <c r="C170" s="175"/>
      <c r="D170" s="175" t="s">
        <v>77</v>
      </c>
      <c r="E170" s="52">
        <v>1630.02</v>
      </c>
      <c r="F170" s="52"/>
      <c r="G170" s="52">
        <v>545.95000000000005</v>
      </c>
      <c r="H170" s="52">
        <f t="shared" si="9"/>
        <v>33.493454068048251</v>
      </c>
      <c r="I170" s="52" t="e">
        <f t="shared" si="10"/>
        <v>#DIV/0!</v>
      </c>
    </row>
    <row r="171" spans="1:13" x14ac:dyDescent="0.25">
      <c r="A171" s="44"/>
      <c r="B171" s="45"/>
      <c r="C171" s="50">
        <v>4221</v>
      </c>
      <c r="D171" s="46" t="s">
        <v>162</v>
      </c>
      <c r="E171" s="52"/>
      <c r="F171" s="52"/>
      <c r="G171" s="52"/>
      <c r="H171" s="52"/>
      <c r="I171" s="52" t="e">
        <f t="shared" si="10"/>
        <v>#DIV/0!</v>
      </c>
    </row>
    <row r="172" spans="1:13" x14ac:dyDescent="0.25">
      <c r="A172" s="169"/>
      <c r="B172" s="170"/>
      <c r="C172" s="172">
        <v>4222</v>
      </c>
      <c r="D172" s="171" t="s">
        <v>163</v>
      </c>
      <c r="E172" s="52"/>
      <c r="F172" s="52"/>
      <c r="G172" s="52"/>
      <c r="H172" s="52"/>
      <c r="I172" s="52" t="e">
        <f t="shared" si="10"/>
        <v>#DIV/0!</v>
      </c>
    </row>
    <row r="173" spans="1:13" x14ac:dyDescent="0.25">
      <c r="A173" s="169"/>
      <c r="B173" s="170"/>
      <c r="C173" s="172">
        <v>4227</v>
      </c>
      <c r="D173" s="171" t="s">
        <v>250</v>
      </c>
      <c r="E173" s="52">
        <v>1630.02</v>
      </c>
      <c r="F173" s="52"/>
      <c r="G173" s="52">
        <v>545.95000000000005</v>
      </c>
      <c r="H173" s="52">
        <f t="shared" si="9"/>
        <v>33.493454068048251</v>
      </c>
      <c r="I173" s="52" t="e">
        <f t="shared" si="10"/>
        <v>#DIV/0!</v>
      </c>
    </row>
    <row r="174" spans="1:13" x14ac:dyDescent="0.25">
      <c r="A174" s="285" t="s">
        <v>179</v>
      </c>
      <c r="B174" s="286"/>
      <c r="C174" s="287"/>
      <c r="D174" s="171" t="s">
        <v>248</v>
      </c>
      <c r="E174" s="52">
        <v>1105</v>
      </c>
      <c r="F174" s="52">
        <v>20000</v>
      </c>
      <c r="G174" s="52">
        <v>24710.14</v>
      </c>
      <c r="H174" s="52">
        <f t="shared" si="9"/>
        <v>2236.2117647058822</v>
      </c>
      <c r="I174" s="52">
        <f t="shared" si="10"/>
        <v>123.55069999999999</v>
      </c>
    </row>
    <row r="175" spans="1:13" x14ac:dyDescent="0.25">
      <c r="A175" s="169">
        <v>4</v>
      </c>
      <c r="B175" s="170"/>
      <c r="C175" s="172"/>
      <c r="D175" s="175" t="s">
        <v>77</v>
      </c>
      <c r="E175" s="52">
        <v>1105</v>
      </c>
      <c r="F175" s="52">
        <v>20000</v>
      </c>
      <c r="G175" s="52">
        <v>24710.14</v>
      </c>
      <c r="H175" s="52">
        <f t="shared" si="9"/>
        <v>2236.2117647058822</v>
      </c>
      <c r="I175" s="52">
        <f t="shared" si="10"/>
        <v>123.55069999999999</v>
      </c>
    </row>
    <row r="176" spans="1:13" x14ac:dyDescent="0.25">
      <c r="A176" s="41"/>
      <c r="B176" s="42">
        <v>42</v>
      </c>
      <c r="C176" s="50"/>
      <c r="D176" s="46" t="s">
        <v>77</v>
      </c>
      <c r="E176" s="52">
        <v>1105</v>
      </c>
      <c r="F176" s="52">
        <v>20000</v>
      </c>
      <c r="G176" s="52">
        <v>24710.14</v>
      </c>
      <c r="H176" s="52">
        <f t="shared" si="9"/>
        <v>2236.2117647058822</v>
      </c>
      <c r="I176" s="52">
        <f t="shared" si="10"/>
        <v>123.55069999999999</v>
      </c>
    </row>
    <row r="177" spans="1:9" x14ac:dyDescent="0.25">
      <c r="A177" s="41"/>
      <c r="B177" s="42"/>
      <c r="C177" s="43">
        <v>424</v>
      </c>
      <c r="D177" s="43" t="s">
        <v>274</v>
      </c>
      <c r="E177" s="52">
        <v>1105</v>
      </c>
      <c r="F177" s="52">
        <v>20000</v>
      </c>
      <c r="G177" s="52">
        <v>24710.14</v>
      </c>
      <c r="H177" s="52">
        <f t="shared" si="9"/>
        <v>2236.2117647058822</v>
      </c>
      <c r="I177" s="52">
        <f t="shared" si="10"/>
        <v>123.55069999999999</v>
      </c>
    </row>
    <row r="178" spans="1:9" x14ac:dyDescent="0.25">
      <c r="A178" s="285" t="s">
        <v>193</v>
      </c>
      <c r="B178" s="286"/>
      <c r="C178" s="287"/>
      <c r="D178" s="112" t="s">
        <v>216</v>
      </c>
      <c r="E178" s="52">
        <v>1340</v>
      </c>
      <c r="F178" s="52">
        <v>6000</v>
      </c>
      <c r="G178" s="52">
        <v>2280.25</v>
      </c>
      <c r="H178" s="52">
        <f t="shared" si="9"/>
        <v>170.16791044776119</v>
      </c>
      <c r="I178" s="52">
        <f t="shared" si="10"/>
        <v>38.00416666666667</v>
      </c>
    </row>
    <row r="179" spans="1:9" x14ac:dyDescent="0.25">
      <c r="A179" s="110">
        <v>4</v>
      </c>
      <c r="B179" s="111"/>
      <c r="C179" s="112"/>
      <c r="D179" s="175" t="s">
        <v>77</v>
      </c>
      <c r="E179" s="52">
        <v>1340</v>
      </c>
      <c r="F179" s="52">
        <v>6000</v>
      </c>
      <c r="G179" s="52">
        <v>2280.25</v>
      </c>
      <c r="H179" s="52">
        <f t="shared" si="9"/>
        <v>170.16791044776119</v>
      </c>
      <c r="I179" s="52">
        <f t="shared" si="10"/>
        <v>38.00416666666667</v>
      </c>
    </row>
    <row r="180" spans="1:9" x14ac:dyDescent="0.25">
      <c r="A180" s="110"/>
      <c r="B180" s="111">
        <v>42</v>
      </c>
      <c r="C180" s="112"/>
      <c r="D180" s="220" t="s">
        <v>77</v>
      </c>
      <c r="E180" s="52">
        <v>1340</v>
      </c>
      <c r="F180" s="52">
        <v>6000</v>
      </c>
      <c r="G180" s="52">
        <v>2280.25</v>
      </c>
      <c r="H180" s="52">
        <f t="shared" si="9"/>
        <v>170.16791044776119</v>
      </c>
      <c r="I180" s="52">
        <f t="shared" si="10"/>
        <v>38.00416666666667</v>
      </c>
    </row>
    <row r="181" spans="1:9" x14ac:dyDescent="0.25">
      <c r="A181" s="218"/>
      <c r="B181" s="219"/>
      <c r="C181" s="220">
        <v>4221</v>
      </c>
      <c r="D181" s="220" t="s">
        <v>162</v>
      </c>
      <c r="E181" s="52"/>
      <c r="F181" s="52"/>
      <c r="G181" s="52">
        <v>559</v>
      </c>
      <c r="H181" s="52"/>
      <c r="I181" s="52"/>
    </row>
    <row r="182" spans="1:9" x14ac:dyDescent="0.25">
      <c r="A182" s="211"/>
      <c r="B182" s="212"/>
      <c r="C182" s="213">
        <v>4223</v>
      </c>
      <c r="D182" s="213" t="s">
        <v>164</v>
      </c>
      <c r="E182" s="52"/>
      <c r="F182" s="52"/>
      <c r="G182" s="52">
        <v>1721.25</v>
      </c>
      <c r="H182" s="52"/>
      <c r="I182" s="52"/>
    </row>
    <row r="183" spans="1:9" x14ac:dyDescent="0.25">
      <c r="A183" s="288" t="s">
        <v>246</v>
      </c>
      <c r="B183" s="289"/>
      <c r="C183" s="290"/>
      <c r="D183" s="213" t="s">
        <v>249</v>
      </c>
      <c r="E183" s="52"/>
      <c r="F183" s="52">
        <v>12000</v>
      </c>
      <c r="G183" s="52">
        <v>652.9</v>
      </c>
      <c r="H183" s="52"/>
      <c r="I183" s="52">
        <f t="shared" si="10"/>
        <v>5.440833333333333</v>
      </c>
    </row>
    <row r="184" spans="1:9" x14ac:dyDescent="0.25">
      <c r="A184" s="211">
        <v>4</v>
      </c>
      <c r="B184" s="212"/>
      <c r="C184" s="213"/>
      <c r="D184" s="220" t="s">
        <v>77</v>
      </c>
      <c r="E184" s="52"/>
      <c r="F184" s="52">
        <v>12000</v>
      </c>
      <c r="G184" s="52"/>
      <c r="H184" s="52"/>
      <c r="I184" s="52">
        <f t="shared" si="10"/>
        <v>0</v>
      </c>
    </row>
    <row r="185" spans="1:9" x14ac:dyDescent="0.25">
      <c r="A185" s="211"/>
      <c r="B185" s="212">
        <v>42</v>
      </c>
      <c r="C185" s="213"/>
      <c r="D185" s="220" t="s">
        <v>77</v>
      </c>
      <c r="E185" s="52"/>
      <c r="F185" s="52">
        <v>12000</v>
      </c>
      <c r="G185" s="52">
        <v>652.9</v>
      </c>
      <c r="H185" s="52"/>
      <c r="I185" s="52">
        <f t="shared" si="10"/>
        <v>5.440833333333333</v>
      </c>
    </row>
    <row r="186" spans="1:9" x14ac:dyDescent="0.25">
      <c r="A186" s="218"/>
      <c r="B186" s="219"/>
      <c r="C186" s="220">
        <v>4221</v>
      </c>
      <c r="D186" s="220" t="s">
        <v>162</v>
      </c>
      <c r="E186" s="52"/>
      <c r="F186" s="52"/>
      <c r="G186" s="52"/>
      <c r="H186" s="52"/>
      <c r="I186" s="52"/>
    </row>
    <row r="187" spans="1:9" x14ac:dyDescent="0.25">
      <c r="A187" s="110"/>
      <c r="B187" s="111"/>
      <c r="C187" s="112">
        <v>4227</v>
      </c>
      <c r="D187" s="112" t="s">
        <v>250</v>
      </c>
      <c r="E187" s="52"/>
      <c r="F187" s="52"/>
      <c r="G187" s="52">
        <v>652.9</v>
      </c>
      <c r="H187" s="52"/>
      <c r="I187" s="52"/>
    </row>
    <row r="188" spans="1:9" x14ac:dyDescent="0.25">
      <c r="A188" s="295" t="s">
        <v>84</v>
      </c>
      <c r="B188" s="296"/>
      <c r="C188" s="297"/>
      <c r="D188" s="67" t="s">
        <v>85</v>
      </c>
      <c r="E188" s="66"/>
      <c r="F188" s="66">
        <v>1000</v>
      </c>
      <c r="G188" s="68">
        <v>169.54</v>
      </c>
      <c r="H188" s="66"/>
      <c r="I188" s="66">
        <f t="shared" si="10"/>
        <v>16.954000000000001</v>
      </c>
    </row>
    <row r="189" spans="1:9" x14ac:dyDescent="0.25">
      <c r="A189" s="291" t="s">
        <v>241</v>
      </c>
      <c r="B189" s="291"/>
      <c r="C189" s="292"/>
      <c r="D189" s="209" t="s">
        <v>242</v>
      </c>
      <c r="E189" s="35"/>
      <c r="F189" s="35">
        <v>1000</v>
      </c>
      <c r="G189" s="35"/>
      <c r="H189" s="52"/>
      <c r="I189" s="52">
        <f t="shared" si="10"/>
        <v>0</v>
      </c>
    </row>
    <row r="190" spans="1:9" x14ac:dyDescent="0.25">
      <c r="A190" s="214">
        <v>3</v>
      </c>
      <c r="B190" s="293" t="s">
        <v>72</v>
      </c>
      <c r="C190" s="294"/>
      <c r="D190" s="209" t="s">
        <v>10</v>
      </c>
      <c r="E190" s="52"/>
      <c r="F190" s="35">
        <v>1000</v>
      </c>
      <c r="G190" s="35"/>
      <c r="H190" s="52"/>
      <c r="I190" s="52">
        <f t="shared" si="10"/>
        <v>0</v>
      </c>
    </row>
    <row r="191" spans="1:9" x14ac:dyDescent="0.25">
      <c r="A191" s="72"/>
      <c r="B191" s="208">
        <v>32</v>
      </c>
      <c r="C191" s="209"/>
      <c r="D191" s="209" t="s">
        <v>19</v>
      </c>
      <c r="E191" s="52"/>
      <c r="F191" s="35">
        <v>1000</v>
      </c>
      <c r="G191" s="35"/>
      <c r="H191" s="52"/>
      <c r="I191" s="52">
        <f t="shared" si="10"/>
        <v>0</v>
      </c>
    </row>
    <row r="192" spans="1:9" x14ac:dyDescent="0.25">
      <c r="A192" s="207"/>
      <c r="B192" s="208">
        <v>3299</v>
      </c>
      <c r="C192" s="209"/>
      <c r="D192" s="209" t="s">
        <v>116</v>
      </c>
      <c r="E192" s="215"/>
      <c r="F192" s="35">
        <v>1000</v>
      </c>
      <c r="G192" s="35">
        <v>169.54</v>
      </c>
      <c r="H192" s="52"/>
      <c r="I192" s="52"/>
    </row>
    <row r="193" spans="1:9" x14ac:dyDescent="0.25">
      <c r="A193" s="207"/>
      <c r="B193" s="208"/>
      <c r="C193" s="209"/>
      <c r="D193" s="209"/>
      <c r="E193" s="35"/>
      <c r="F193" s="35"/>
      <c r="G193" s="35"/>
      <c r="H193" s="52"/>
      <c r="I193" s="52"/>
    </row>
    <row r="194" spans="1:9" x14ac:dyDescent="0.25">
      <c r="A194" s="273" t="s">
        <v>87</v>
      </c>
      <c r="B194" s="274"/>
      <c r="C194" s="275"/>
      <c r="D194" s="64" t="s">
        <v>88</v>
      </c>
      <c r="E194" s="79">
        <v>127569.11</v>
      </c>
      <c r="F194" s="79">
        <v>176868</v>
      </c>
      <c r="G194" s="79">
        <f>SUM(G197,G204)</f>
        <v>178493.55</v>
      </c>
      <c r="H194" s="66">
        <f t="shared" si="9"/>
        <v>139.91909953749774</v>
      </c>
      <c r="I194" s="66">
        <f t="shared" si="10"/>
        <v>100.91907524255377</v>
      </c>
    </row>
    <row r="195" spans="1:9" x14ac:dyDescent="0.25">
      <c r="A195" s="285" t="s">
        <v>196</v>
      </c>
      <c r="B195" s="286"/>
      <c r="C195" s="287"/>
      <c r="D195" s="46" t="s">
        <v>86</v>
      </c>
      <c r="E195" s="52">
        <v>127569.11</v>
      </c>
      <c r="F195" s="79">
        <v>176868</v>
      </c>
      <c r="G195" s="52">
        <v>178493.55</v>
      </c>
      <c r="H195" s="52">
        <f t="shared" si="9"/>
        <v>139.91909953749774</v>
      </c>
      <c r="I195" s="52">
        <f t="shared" si="10"/>
        <v>100.91907524255377</v>
      </c>
    </row>
    <row r="196" spans="1:9" x14ac:dyDescent="0.25">
      <c r="A196" s="132">
        <v>3</v>
      </c>
      <c r="B196" s="133"/>
      <c r="C196" s="134"/>
      <c r="D196" s="137" t="s">
        <v>10</v>
      </c>
      <c r="E196" s="52">
        <f>SUM(E197,E204)</f>
        <v>127569.11</v>
      </c>
      <c r="F196" s="52">
        <f t="shared" ref="F196" si="11">SUM(F197,F204)</f>
        <v>176868</v>
      </c>
      <c r="G196" s="52">
        <v>178493.55</v>
      </c>
      <c r="H196" s="52">
        <f t="shared" si="9"/>
        <v>139.91909953749774</v>
      </c>
      <c r="I196" s="52">
        <f t="shared" si="10"/>
        <v>100.91907524255377</v>
      </c>
    </row>
    <row r="197" spans="1:9" x14ac:dyDescent="0.25">
      <c r="A197" s="132"/>
      <c r="B197" s="133">
        <v>31</v>
      </c>
      <c r="C197" s="134"/>
      <c r="D197" s="137" t="s">
        <v>11</v>
      </c>
      <c r="E197" s="52">
        <f>SUM(E198,E200,E202)</f>
        <v>126174.07</v>
      </c>
      <c r="F197" s="52">
        <v>175118</v>
      </c>
      <c r="G197" s="52">
        <f>SUM(G198,G200,G203)</f>
        <v>176780.15999999997</v>
      </c>
      <c r="H197" s="52">
        <f t="shared" si="9"/>
        <v>140.10815375932629</v>
      </c>
      <c r="I197" s="52">
        <f t="shared" si="10"/>
        <v>100.94916570541005</v>
      </c>
    </row>
    <row r="198" spans="1:9" x14ac:dyDescent="0.25">
      <c r="A198" s="132"/>
      <c r="B198" s="133"/>
      <c r="C198" s="134">
        <v>311</v>
      </c>
      <c r="D198" s="137" t="s">
        <v>102</v>
      </c>
      <c r="E198" s="52">
        <v>103958.7</v>
      </c>
      <c r="F198" s="52"/>
      <c r="G198" s="52">
        <v>146263.93</v>
      </c>
      <c r="H198" s="52">
        <f t="shared" si="9"/>
        <v>140.69426608836008</v>
      </c>
      <c r="I198" s="52"/>
    </row>
    <row r="199" spans="1:9" x14ac:dyDescent="0.25">
      <c r="A199" s="132"/>
      <c r="B199" s="133"/>
      <c r="C199" s="134">
        <v>3111</v>
      </c>
      <c r="D199" s="137" t="s">
        <v>138</v>
      </c>
      <c r="E199" s="52">
        <v>103958.7</v>
      </c>
      <c r="F199" s="52"/>
      <c r="G199" s="52">
        <v>146263.93</v>
      </c>
      <c r="H199" s="52">
        <f t="shared" si="9"/>
        <v>140.69426608836008</v>
      </c>
      <c r="I199" s="52"/>
    </row>
    <row r="200" spans="1:9" x14ac:dyDescent="0.25">
      <c r="A200" s="132"/>
      <c r="B200" s="133"/>
      <c r="C200" s="134">
        <v>312</v>
      </c>
      <c r="D200" s="137" t="s">
        <v>103</v>
      </c>
      <c r="E200" s="52">
        <v>5062.16</v>
      </c>
      <c r="F200" s="52"/>
      <c r="G200" s="52">
        <v>6382.62</v>
      </c>
      <c r="H200" s="52">
        <f t="shared" si="9"/>
        <v>126.08491236942334</v>
      </c>
      <c r="I200" s="52"/>
    </row>
    <row r="201" spans="1:9" x14ac:dyDescent="0.25">
      <c r="A201" s="132"/>
      <c r="B201" s="133"/>
      <c r="C201" s="134">
        <v>3121</v>
      </c>
      <c r="D201" s="137" t="s">
        <v>103</v>
      </c>
      <c r="E201" s="52">
        <v>5062.16</v>
      </c>
      <c r="F201" s="52"/>
      <c r="G201" s="52">
        <v>6382.62</v>
      </c>
      <c r="H201" s="52">
        <f t="shared" si="9"/>
        <v>126.08491236942334</v>
      </c>
      <c r="I201" s="52"/>
    </row>
    <row r="202" spans="1:9" x14ac:dyDescent="0.25">
      <c r="A202" s="132"/>
      <c r="B202" s="133"/>
      <c r="C202" s="134">
        <v>313</v>
      </c>
      <c r="D202" s="137" t="s">
        <v>197</v>
      </c>
      <c r="E202" s="52">
        <v>17153.21</v>
      </c>
      <c r="F202" s="52"/>
      <c r="G202" s="52">
        <v>24133.61</v>
      </c>
      <c r="H202" s="52">
        <f t="shared" si="9"/>
        <v>140.69442395913069</v>
      </c>
      <c r="I202" s="52"/>
    </row>
    <row r="203" spans="1:9" x14ac:dyDescent="0.25">
      <c r="A203" s="132"/>
      <c r="B203" s="133"/>
      <c r="C203" s="134">
        <v>3132</v>
      </c>
      <c r="D203" s="137" t="s">
        <v>198</v>
      </c>
      <c r="E203" s="52">
        <v>17153.21</v>
      </c>
      <c r="F203" s="52"/>
      <c r="G203" s="52">
        <v>24133.61</v>
      </c>
      <c r="H203" s="52">
        <f t="shared" si="9"/>
        <v>140.69442395913069</v>
      </c>
      <c r="I203" s="52"/>
    </row>
    <row r="204" spans="1:9" x14ac:dyDescent="0.25">
      <c r="A204" s="132"/>
      <c r="B204" s="133">
        <v>32</v>
      </c>
      <c r="C204" s="134"/>
      <c r="D204" s="137" t="s">
        <v>199</v>
      </c>
      <c r="E204" s="52">
        <v>1395.04</v>
      </c>
      <c r="F204" s="52">
        <v>1750</v>
      </c>
      <c r="G204" s="52">
        <v>1713.39</v>
      </c>
      <c r="H204" s="52">
        <f t="shared" si="9"/>
        <v>122.82013418970065</v>
      </c>
      <c r="I204" s="52">
        <f t="shared" si="10"/>
        <v>97.908000000000001</v>
      </c>
    </row>
    <row r="205" spans="1:9" x14ac:dyDescent="0.25">
      <c r="A205" s="132"/>
      <c r="B205" s="133"/>
      <c r="C205" s="134">
        <v>321</v>
      </c>
      <c r="D205" s="137" t="s">
        <v>200</v>
      </c>
      <c r="E205" s="52">
        <v>1395.04</v>
      </c>
      <c r="F205" s="52"/>
      <c r="G205" s="52">
        <v>1713.39</v>
      </c>
      <c r="H205" s="52">
        <f t="shared" si="9"/>
        <v>122.82013418970065</v>
      </c>
      <c r="I205" s="52"/>
    </row>
    <row r="206" spans="1:9" x14ac:dyDescent="0.25">
      <c r="A206" s="47"/>
      <c r="B206" s="48"/>
      <c r="C206" s="49">
        <v>3212</v>
      </c>
      <c r="D206" s="46" t="s">
        <v>183</v>
      </c>
      <c r="E206" s="52">
        <v>1395.04</v>
      </c>
      <c r="F206" s="52"/>
      <c r="G206" s="52">
        <v>1713.39</v>
      </c>
      <c r="H206" s="52">
        <f t="shared" si="9"/>
        <v>122.82013418970065</v>
      </c>
      <c r="I206" s="52"/>
    </row>
    <row r="207" spans="1:9" ht="25.5" x14ac:dyDescent="0.25">
      <c r="A207" s="273" t="s">
        <v>89</v>
      </c>
      <c r="B207" s="274"/>
      <c r="C207" s="275"/>
      <c r="D207" s="67" t="s">
        <v>90</v>
      </c>
      <c r="E207" s="68">
        <v>40583.67</v>
      </c>
      <c r="F207" s="68">
        <v>45000</v>
      </c>
      <c r="G207" s="68">
        <v>40886.269999999997</v>
      </c>
      <c r="H207" s="66">
        <f t="shared" si="9"/>
        <v>100.74562009793596</v>
      </c>
      <c r="I207" s="66">
        <f t="shared" si="10"/>
        <v>90.858377777777761</v>
      </c>
    </row>
    <row r="208" spans="1:9" x14ac:dyDescent="0.25">
      <c r="A208" s="276" t="s">
        <v>201</v>
      </c>
      <c r="B208" s="277"/>
      <c r="C208" s="278"/>
      <c r="D208" s="131" t="s">
        <v>86</v>
      </c>
      <c r="E208" s="52">
        <v>40583.67</v>
      </c>
      <c r="F208" s="52">
        <v>45000</v>
      </c>
      <c r="G208" s="52">
        <v>40886.269999999997</v>
      </c>
      <c r="H208" s="52">
        <f t="shared" si="9"/>
        <v>100.74562009793596</v>
      </c>
      <c r="I208" s="52">
        <f t="shared" si="10"/>
        <v>90.858377777777761</v>
      </c>
    </row>
    <row r="209" spans="1:9" x14ac:dyDescent="0.25">
      <c r="A209" s="128">
        <v>3</v>
      </c>
      <c r="B209" s="129"/>
      <c r="C209" s="130"/>
      <c r="D209" s="131" t="s">
        <v>10</v>
      </c>
      <c r="E209" s="52">
        <v>40583.67</v>
      </c>
      <c r="F209" s="52">
        <v>45000</v>
      </c>
      <c r="G209" s="52">
        <v>40886.269999999997</v>
      </c>
      <c r="H209" s="52"/>
      <c r="I209" s="52">
        <f t="shared" si="10"/>
        <v>90.858377777777761</v>
      </c>
    </row>
    <row r="210" spans="1:9" x14ac:dyDescent="0.25">
      <c r="A210" s="128"/>
      <c r="B210" s="129">
        <v>37</v>
      </c>
      <c r="C210" s="130"/>
      <c r="D210" s="175" t="s">
        <v>122</v>
      </c>
      <c r="E210" s="52">
        <v>40583.67</v>
      </c>
      <c r="F210" s="52">
        <v>45000</v>
      </c>
      <c r="G210" s="52">
        <v>40886.269999999997</v>
      </c>
      <c r="H210" s="52"/>
      <c r="I210" s="52">
        <f t="shared" si="10"/>
        <v>90.858377777777761</v>
      </c>
    </row>
    <row r="211" spans="1:9" x14ac:dyDescent="0.25">
      <c r="A211" s="182"/>
      <c r="B211" s="183"/>
      <c r="C211" s="184">
        <v>3721</v>
      </c>
      <c r="D211" s="181" t="s">
        <v>222</v>
      </c>
      <c r="E211" s="52">
        <v>389.69</v>
      </c>
      <c r="F211" s="52"/>
      <c r="G211" s="52">
        <v>40886.269999999997</v>
      </c>
      <c r="H211" s="52"/>
      <c r="I211" s="52"/>
    </row>
    <row r="212" spans="1:9" x14ac:dyDescent="0.25">
      <c r="A212" s="146"/>
      <c r="B212" s="147"/>
      <c r="C212" s="148">
        <v>3722</v>
      </c>
      <c r="D212" s="46" t="s">
        <v>91</v>
      </c>
      <c r="E212" s="52">
        <v>40191.980000000003</v>
      </c>
      <c r="F212" s="52">
        <v>45000</v>
      </c>
      <c r="G212" s="52">
        <v>40886.269999999997</v>
      </c>
      <c r="H212" s="52"/>
      <c r="I212" s="52">
        <f t="shared" si="10"/>
        <v>90.858377777777761</v>
      </c>
    </row>
    <row r="213" spans="1:9" x14ac:dyDescent="0.25">
      <c r="A213" s="273" t="s">
        <v>92</v>
      </c>
      <c r="B213" s="274"/>
      <c r="C213" s="275"/>
      <c r="D213" s="67" t="s">
        <v>93</v>
      </c>
      <c r="E213" s="79">
        <v>7742.3</v>
      </c>
      <c r="F213" s="79">
        <v>8400</v>
      </c>
      <c r="G213" s="79">
        <v>7287.56</v>
      </c>
      <c r="H213" s="66">
        <f t="shared" si="9"/>
        <v>94.126551541531583</v>
      </c>
      <c r="I213" s="66">
        <f t="shared" si="10"/>
        <v>86.756666666666675</v>
      </c>
    </row>
    <row r="214" spans="1:9" ht="18.75" customHeight="1" x14ac:dyDescent="0.25">
      <c r="A214" s="276" t="s">
        <v>72</v>
      </c>
      <c r="B214" s="277"/>
      <c r="C214" s="278"/>
      <c r="D214" s="63" t="s">
        <v>86</v>
      </c>
      <c r="E214" s="75">
        <v>1767.97</v>
      </c>
      <c r="F214" s="75">
        <v>1000</v>
      </c>
      <c r="G214" s="75">
        <v>1477.05</v>
      </c>
      <c r="H214" s="52">
        <f t="shared" si="9"/>
        <v>83.544969654462463</v>
      </c>
      <c r="I214" s="52">
        <f t="shared" si="10"/>
        <v>147.70499999999998</v>
      </c>
    </row>
    <row r="215" spans="1:9" x14ac:dyDescent="0.25">
      <c r="A215" s="186"/>
      <c r="B215" s="187"/>
      <c r="C215" s="188">
        <v>32</v>
      </c>
      <c r="D215" s="185" t="s">
        <v>19</v>
      </c>
      <c r="E215" s="193">
        <v>1767.97</v>
      </c>
      <c r="F215" s="193">
        <v>1000</v>
      </c>
      <c r="G215" s="75"/>
      <c r="H215" s="52">
        <f t="shared" si="9"/>
        <v>0</v>
      </c>
      <c r="I215" s="52">
        <f t="shared" si="10"/>
        <v>0</v>
      </c>
    </row>
    <row r="216" spans="1:9" x14ac:dyDescent="0.25">
      <c r="A216" s="190"/>
      <c r="B216" s="191"/>
      <c r="C216" s="192">
        <v>3222</v>
      </c>
      <c r="D216" s="189" t="s">
        <v>220</v>
      </c>
      <c r="E216" s="193">
        <v>392.57</v>
      </c>
      <c r="F216" s="193"/>
      <c r="G216" s="75">
        <v>1477.05</v>
      </c>
      <c r="H216" s="52">
        <f t="shared" si="9"/>
        <v>376.25136918256612</v>
      </c>
      <c r="I216" s="52"/>
    </row>
    <row r="217" spans="1:9" x14ac:dyDescent="0.25">
      <c r="A217" s="186"/>
      <c r="B217" s="187"/>
      <c r="C217" s="188">
        <v>3225</v>
      </c>
      <c r="D217" s="185" t="s">
        <v>108</v>
      </c>
      <c r="E217" s="193">
        <v>515.4</v>
      </c>
      <c r="F217" s="193"/>
      <c r="G217" s="193"/>
      <c r="H217" s="52"/>
      <c r="I217" s="52"/>
    </row>
    <row r="218" spans="1:9" x14ac:dyDescent="0.25">
      <c r="A218" s="178"/>
      <c r="B218" s="179"/>
      <c r="C218" s="180">
        <v>42</v>
      </c>
      <c r="D218" s="177" t="s">
        <v>77</v>
      </c>
      <c r="E218" s="193">
        <v>860</v>
      </c>
      <c r="F218" s="193"/>
      <c r="G218" s="193"/>
      <c r="H218" s="52"/>
      <c r="I218" s="52"/>
    </row>
    <row r="219" spans="1:9" x14ac:dyDescent="0.25">
      <c r="A219" s="186"/>
      <c r="B219" s="187"/>
      <c r="C219" s="188">
        <v>4227</v>
      </c>
      <c r="D219" s="185" t="s">
        <v>204</v>
      </c>
      <c r="E219" s="193">
        <v>860</v>
      </c>
      <c r="F219" s="193"/>
      <c r="G219" s="193"/>
      <c r="H219" s="52"/>
      <c r="I219" s="52"/>
    </row>
    <row r="220" spans="1:9" x14ac:dyDescent="0.25">
      <c r="A220" s="276" t="s">
        <v>283</v>
      </c>
      <c r="B220" s="277"/>
      <c r="C220" s="278"/>
      <c r="D220" s="220" t="s">
        <v>251</v>
      </c>
      <c r="E220" s="193">
        <v>5974.33</v>
      </c>
      <c r="F220" s="193">
        <v>7050</v>
      </c>
      <c r="G220" s="193">
        <v>5484.07</v>
      </c>
      <c r="H220" s="52">
        <f t="shared" si="9"/>
        <v>91.793891532606992</v>
      </c>
      <c r="I220" s="52">
        <f t="shared" si="10"/>
        <v>77.788226950354613</v>
      </c>
    </row>
    <row r="221" spans="1:9" x14ac:dyDescent="0.25">
      <c r="A221" s="190">
        <v>3</v>
      </c>
      <c r="B221" s="191"/>
      <c r="C221" s="192"/>
      <c r="D221" s="220" t="s">
        <v>10</v>
      </c>
      <c r="E221" s="193">
        <v>5974.33</v>
      </c>
      <c r="F221" s="193">
        <v>7050</v>
      </c>
      <c r="G221" s="193"/>
      <c r="H221" s="52">
        <f t="shared" si="9"/>
        <v>0</v>
      </c>
      <c r="I221" s="52">
        <f t="shared" si="10"/>
        <v>0</v>
      </c>
    </row>
    <row r="222" spans="1:9" x14ac:dyDescent="0.25">
      <c r="A222" s="190"/>
      <c r="B222" s="191">
        <v>32</v>
      </c>
      <c r="C222" s="192"/>
      <c r="D222" s="223" t="s">
        <v>19</v>
      </c>
      <c r="E222" s="193">
        <v>5974.33</v>
      </c>
      <c r="F222" s="193">
        <v>7050</v>
      </c>
      <c r="G222" s="193"/>
      <c r="H222" s="52">
        <f t="shared" si="9"/>
        <v>0</v>
      </c>
      <c r="I222" s="52">
        <f t="shared" si="10"/>
        <v>0</v>
      </c>
    </row>
    <row r="223" spans="1:9" x14ac:dyDescent="0.25">
      <c r="A223" s="190"/>
      <c r="B223" s="191"/>
      <c r="C223" s="192">
        <v>3222</v>
      </c>
      <c r="D223" s="220" t="s">
        <v>220</v>
      </c>
      <c r="E223" s="193"/>
      <c r="F223" s="193"/>
      <c r="G223" s="193">
        <v>5484.07</v>
      </c>
      <c r="H223" s="52"/>
      <c r="I223" s="52"/>
    </row>
    <row r="224" spans="1:9" x14ac:dyDescent="0.25">
      <c r="A224" s="276" t="s">
        <v>179</v>
      </c>
      <c r="B224" s="277"/>
      <c r="C224" s="278"/>
      <c r="D224" s="185" t="s">
        <v>207</v>
      </c>
      <c r="E224" s="193"/>
      <c r="F224" s="193">
        <v>350</v>
      </c>
      <c r="G224" s="193">
        <v>326.44</v>
      </c>
      <c r="H224" s="52"/>
      <c r="I224" s="52">
        <f t="shared" si="10"/>
        <v>93.26857142857142</v>
      </c>
    </row>
    <row r="225" spans="1:10" x14ac:dyDescent="0.25">
      <c r="A225" s="186"/>
      <c r="B225" s="187"/>
      <c r="C225" s="188">
        <v>32</v>
      </c>
      <c r="D225" s="185" t="s">
        <v>19</v>
      </c>
      <c r="E225" s="193"/>
      <c r="F225" s="193">
        <v>350</v>
      </c>
      <c r="G225" s="193">
        <v>326.44</v>
      </c>
      <c r="H225" s="52"/>
      <c r="I225" s="52">
        <f t="shared" si="10"/>
        <v>93.26857142857142</v>
      </c>
    </row>
    <row r="226" spans="1:10" x14ac:dyDescent="0.25">
      <c r="A226" s="60">
        <v>57</v>
      </c>
      <c r="B226" s="61"/>
      <c r="C226" s="62">
        <v>3222</v>
      </c>
      <c r="D226" s="63" t="s">
        <v>220</v>
      </c>
      <c r="E226" s="193"/>
      <c r="F226" s="193"/>
      <c r="G226" s="193">
        <v>326.44</v>
      </c>
      <c r="H226" s="52"/>
      <c r="I226" s="52"/>
    </row>
    <row r="227" spans="1:10" x14ac:dyDescent="0.25">
      <c r="A227" s="47">
        <v>54</v>
      </c>
      <c r="B227" s="48"/>
      <c r="C227" s="49">
        <v>3222</v>
      </c>
      <c r="D227" s="46" t="s">
        <v>220</v>
      </c>
      <c r="E227" s="193"/>
      <c r="F227" s="193"/>
      <c r="G227" s="193">
        <v>326.44</v>
      </c>
      <c r="H227" s="52"/>
      <c r="I227" s="52"/>
    </row>
    <row r="228" spans="1:10" x14ac:dyDescent="0.25">
      <c r="A228" s="273" t="s">
        <v>95</v>
      </c>
      <c r="B228" s="274"/>
      <c r="C228" s="275"/>
      <c r="D228" s="67" t="s">
        <v>96</v>
      </c>
      <c r="E228" s="79">
        <v>20209.04</v>
      </c>
      <c r="F228" s="79">
        <v>25212</v>
      </c>
      <c r="G228" s="79">
        <f>SUM(G231,G238)</f>
        <v>26218.260000000002</v>
      </c>
      <c r="H228" s="66">
        <f t="shared" ref="H228:H245" si="12">G228/E228*100</f>
        <v>129.7353065756711</v>
      </c>
      <c r="I228" s="66">
        <f t="shared" ref="I228:I244" si="13">G228/F228*100</f>
        <v>103.99119466920514</v>
      </c>
      <c r="J228" t="s">
        <v>284</v>
      </c>
    </row>
    <row r="229" spans="1:10" x14ac:dyDescent="0.25">
      <c r="A229" s="276" t="s">
        <v>218</v>
      </c>
      <c r="B229" s="277"/>
      <c r="C229" s="278"/>
      <c r="D229" s="175" t="s">
        <v>86</v>
      </c>
      <c r="E229" s="52">
        <v>20209.04</v>
      </c>
      <c r="F229" s="52">
        <v>24732</v>
      </c>
      <c r="G229" s="52">
        <v>26218.26</v>
      </c>
      <c r="H229" s="52">
        <f t="shared" si="12"/>
        <v>129.73530657567107</v>
      </c>
      <c r="I229" s="52">
        <f t="shared" si="13"/>
        <v>106.009461426492</v>
      </c>
    </row>
    <row r="230" spans="1:10" x14ac:dyDescent="0.25">
      <c r="A230" s="132">
        <v>3</v>
      </c>
      <c r="B230" s="133"/>
      <c r="C230" s="134"/>
      <c r="D230" s="137" t="s">
        <v>10</v>
      </c>
      <c r="E230" s="52">
        <v>19786.259999999998</v>
      </c>
      <c r="F230" s="52"/>
      <c r="G230" s="52">
        <v>26218.26</v>
      </c>
      <c r="H230" s="52"/>
      <c r="I230" s="52"/>
    </row>
    <row r="231" spans="1:10" x14ac:dyDescent="0.25">
      <c r="A231" s="132"/>
      <c r="B231" s="133">
        <v>31</v>
      </c>
      <c r="C231" s="134"/>
      <c r="D231" s="137" t="s">
        <v>11</v>
      </c>
      <c r="E231" s="52">
        <v>19786.259999999998</v>
      </c>
      <c r="F231" s="52">
        <v>24732</v>
      </c>
      <c r="G231" s="52">
        <f>SUM(G233,G234,G236)</f>
        <v>25749.99</v>
      </c>
      <c r="H231" s="52">
        <f t="shared" si="12"/>
        <v>130.14076434859342</v>
      </c>
      <c r="I231" s="52">
        <f t="shared" si="13"/>
        <v>104.11608442503639</v>
      </c>
    </row>
    <row r="232" spans="1:10" x14ac:dyDescent="0.25">
      <c r="A232" s="132"/>
      <c r="B232" s="133"/>
      <c r="C232" s="134">
        <v>311</v>
      </c>
      <c r="D232" s="137" t="s">
        <v>102</v>
      </c>
      <c r="E232" s="52">
        <v>15836.38</v>
      </c>
      <c r="F232" s="52"/>
      <c r="G232" s="52">
        <v>21330.45</v>
      </c>
      <c r="H232" s="52">
        <f t="shared" si="12"/>
        <v>134.69271386516363</v>
      </c>
      <c r="I232" s="52"/>
    </row>
    <row r="233" spans="1:10" x14ac:dyDescent="0.25">
      <c r="A233" s="132"/>
      <c r="B233" s="133"/>
      <c r="C233" s="134">
        <v>3111</v>
      </c>
      <c r="D233" s="137" t="s">
        <v>138</v>
      </c>
      <c r="E233" s="52">
        <v>15836.38</v>
      </c>
      <c r="F233" s="52"/>
      <c r="G233" s="52">
        <v>21330.45</v>
      </c>
      <c r="H233" s="52">
        <f t="shared" si="12"/>
        <v>134.69271386516363</v>
      </c>
      <c r="I233" s="52"/>
    </row>
    <row r="234" spans="1:10" x14ac:dyDescent="0.25">
      <c r="A234" s="132"/>
      <c r="B234" s="133"/>
      <c r="C234" s="134">
        <v>312</v>
      </c>
      <c r="D234" s="137" t="s">
        <v>103</v>
      </c>
      <c r="E234" s="52">
        <v>1336.88</v>
      </c>
      <c r="F234" s="52"/>
      <c r="G234" s="52">
        <v>900</v>
      </c>
      <c r="H234" s="52">
        <f t="shared" si="12"/>
        <v>67.320926335946368</v>
      </c>
      <c r="I234" s="52"/>
    </row>
    <row r="235" spans="1:10" x14ac:dyDescent="0.25">
      <c r="A235" s="132"/>
      <c r="B235" s="133"/>
      <c r="C235" s="134">
        <v>3121</v>
      </c>
      <c r="D235" s="143" t="s">
        <v>103</v>
      </c>
      <c r="E235" s="52">
        <v>1336.88</v>
      </c>
      <c r="F235" s="52"/>
      <c r="G235" s="52">
        <v>900</v>
      </c>
      <c r="H235" s="52">
        <f t="shared" si="12"/>
        <v>67.320926335946368</v>
      </c>
      <c r="I235" s="52"/>
    </row>
    <row r="236" spans="1:10" x14ac:dyDescent="0.25">
      <c r="A236" s="132"/>
      <c r="B236" s="133"/>
      <c r="C236" s="134">
        <v>313</v>
      </c>
      <c r="D236" s="137" t="s">
        <v>197</v>
      </c>
      <c r="E236" s="52">
        <v>2613</v>
      </c>
      <c r="F236" s="52"/>
      <c r="G236" s="52">
        <v>3519.54</v>
      </c>
      <c r="H236" s="52">
        <f t="shared" si="12"/>
        <v>134.69345579793341</v>
      </c>
      <c r="I236" s="52"/>
    </row>
    <row r="237" spans="1:10" x14ac:dyDescent="0.25">
      <c r="A237" s="132"/>
      <c r="B237" s="133"/>
      <c r="C237" s="134">
        <v>3132</v>
      </c>
      <c r="D237" s="137" t="s">
        <v>104</v>
      </c>
      <c r="E237" s="52">
        <v>2613</v>
      </c>
      <c r="F237" s="52"/>
      <c r="G237" s="52">
        <v>3519.54</v>
      </c>
      <c r="H237" s="52">
        <f t="shared" si="12"/>
        <v>134.69345579793341</v>
      </c>
      <c r="I237" s="52"/>
    </row>
    <row r="238" spans="1:10" x14ac:dyDescent="0.25">
      <c r="A238" s="132"/>
      <c r="B238" s="133">
        <v>32</v>
      </c>
      <c r="C238" s="134"/>
      <c r="D238" s="137"/>
      <c r="E238" s="52">
        <v>422.78</v>
      </c>
      <c r="F238" s="52">
        <v>480</v>
      </c>
      <c r="G238" s="52">
        <v>468.27</v>
      </c>
      <c r="H238" s="52">
        <f t="shared" si="12"/>
        <v>110.75973319456929</v>
      </c>
      <c r="I238" s="52">
        <f t="shared" si="13"/>
        <v>97.556250000000006</v>
      </c>
    </row>
    <row r="239" spans="1:10" x14ac:dyDescent="0.25">
      <c r="A239" s="132"/>
      <c r="B239" s="133"/>
      <c r="C239" s="134">
        <v>321</v>
      </c>
      <c r="D239" s="137" t="s">
        <v>128</v>
      </c>
      <c r="E239" s="52">
        <v>422.78</v>
      </c>
      <c r="F239" s="52"/>
      <c r="G239" s="52"/>
      <c r="H239" s="52">
        <f t="shared" si="12"/>
        <v>0</v>
      </c>
      <c r="I239" s="52"/>
    </row>
    <row r="240" spans="1:10" x14ac:dyDescent="0.25">
      <c r="A240" s="132"/>
      <c r="B240" s="133"/>
      <c r="C240" s="134">
        <v>3212</v>
      </c>
      <c r="D240" s="137" t="s">
        <v>125</v>
      </c>
      <c r="E240" s="52">
        <v>422.78</v>
      </c>
      <c r="F240" s="52"/>
      <c r="G240" s="52"/>
      <c r="H240" s="52">
        <f t="shared" si="12"/>
        <v>0</v>
      </c>
      <c r="I240" s="52"/>
    </row>
    <row r="241" spans="1:10" x14ac:dyDescent="0.25">
      <c r="A241" s="273" t="s">
        <v>97</v>
      </c>
      <c r="B241" s="274"/>
      <c r="C241" s="275"/>
      <c r="D241" s="64" t="s">
        <v>285</v>
      </c>
      <c r="E241" s="68">
        <v>28144.81</v>
      </c>
      <c r="F241" s="68">
        <v>33446</v>
      </c>
      <c r="G241" s="68">
        <v>32708.34</v>
      </c>
      <c r="H241" s="66">
        <f t="shared" si="12"/>
        <v>116.2144636968592</v>
      </c>
      <c r="I241" s="66">
        <f t="shared" si="13"/>
        <v>97.79447467559649</v>
      </c>
    </row>
    <row r="242" spans="1:10" x14ac:dyDescent="0.25">
      <c r="A242" s="307" t="s">
        <v>196</v>
      </c>
      <c r="B242" s="308"/>
      <c r="C242" s="309"/>
      <c r="D242" s="51" t="s">
        <v>86</v>
      </c>
      <c r="E242" s="52">
        <v>28144.81</v>
      </c>
      <c r="F242" s="52">
        <v>33446</v>
      </c>
      <c r="G242" s="200">
        <v>32708.34</v>
      </c>
      <c r="H242" s="52">
        <f t="shared" si="12"/>
        <v>116.2144636968592</v>
      </c>
      <c r="I242" s="52">
        <f t="shared" si="13"/>
        <v>97.79447467559649</v>
      </c>
    </row>
    <row r="243" spans="1:10" x14ac:dyDescent="0.25">
      <c r="A243" s="138">
        <v>3</v>
      </c>
      <c r="B243" s="139"/>
      <c r="C243" s="140"/>
      <c r="D243" s="143" t="s">
        <v>10</v>
      </c>
      <c r="E243" s="52">
        <v>28144.81</v>
      </c>
      <c r="F243" s="52">
        <v>33446</v>
      </c>
      <c r="G243" s="200"/>
      <c r="H243" s="52">
        <f t="shared" si="12"/>
        <v>0</v>
      </c>
      <c r="I243" s="52">
        <f t="shared" si="13"/>
        <v>0</v>
      </c>
    </row>
    <row r="244" spans="1:10" x14ac:dyDescent="0.25">
      <c r="A244" s="138"/>
      <c r="B244" s="139">
        <v>31</v>
      </c>
      <c r="C244" s="140"/>
      <c r="D244" s="143" t="s">
        <v>11</v>
      </c>
      <c r="E244" s="52">
        <v>28144.81</v>
      </c>
      <c r="F244" s="52">
        <v>33446</v>
      </c>
      <c r="G244" s="52">
        <v>27303.29</v>
      </c>
      <c r="H244" s="52">
        <f t="shared" si="12"/>
        <v>97.010034887426841</v>
      </c>
      <c r="I244" s="52">
        <f t="shared" si="13"/>
        <v>81.633947258267057</v>
      </c>
    </row>
    <row r="245" spans="1:10" x14ac:dyDescent="0.25">
      <c r="A245" s="138"/>
      <c r="B245" s="139"/>
      <c r="C245" s="140">
        <v>311</v>
      </c>
      <c r="D245" s="143" t="s">
        <v>102</v>
      </c>
      <c r="E245" s="52">
        <v>23386.11</v>
      </c>
      <c r="F245" s="52"/>
      <c r="G245" s="52"/>
      <c r="H245" s="52">
        <f t="shared" si="12"/>
        <v>0</v>
      </c>
      <c r="I245" s="52"/>
    </row>
    <row r="246" spans="1:10" x14ac:dyDescent="0.25">
      <c r="A246" s="138"/>
      <c r="B246" s="139"/>
      <c r="C246" s="140">
        <v>3111</v>
      </c>
      <c r="D246" s="143" t="s">
        <v>138</v>
      </c>
      <c r="E246" s="52">
        <v>23386.11</v>
      </c>
      <c r="F246" s="52"/>
      <c r="G246" s="52">
        <v>27303.29</v>
      </c>
      <c r="H246" s="52">
        <f t="shared" ref="H246:H289" si="14">G246/E246*100</f>
        <v>116.75002811497936</v>
      </c>
      <c r="I246" s="52"/>
    </row>
    <row r="247" spans="1:10" x14ac:dyDescent="0.25">
      <c r="A247" s="138"/>
      <c r="B247" s="139"/>
      <c r="C247" s="140">
        <v>312</v>
      </c>
      <c r="D247" s="143" t="s">
        <v>103</v>
      </c>
      <c r="E247" s="52">
        <v>900</v>
      </c>
      <c r="F247" s="52"/>
      <c r="G247" s="52">
        <v>900</v>
      </c>
      <c r="H247" s="52">
        <f t="shared" si="14"/>
        <v>100</v>
      </c>
      <c r="I247" s="52"/>
    </row>
    <row r="248" spans="1:10" x14ac:dyDescent="0.25">
      <c r="A248" s="138"/>
      <c r="B248" s="139"/>
      <c r="C248" s="140">
        <v>3121</v>
      </c>
      <c r="D248" s="161" t="s">
        <v>103</v>
      </c>
      <c r="E248" s="52">
        <v>900</v>
      </c>
      <c r="F248" s="52"/>
      <c r="G248" s="52">
        <v>900</v>
      </c>
      <c r="H248" s="52">
        <f t="shared" si="14"/>
        <v>100</v>
      </c>
      <c r="I248" s="52"/>
    </row>
    <row r="249" spans="1:10" x14ac:dyDescent="0.25">
      <c r="A249" s="138"/>
      <c r="B249" s="139"/>
      <c r="C249" s="140">
        <v>313</v>
      </c>
      <c r="D249" s="143" t="s">
        <v>127</v>
      </c>
      <c r="E249" s="52">
        <v>3858.7</v>
      </c>
      <c r="F249" s="52"/>
      <c r="G249" s="52">
        <v>4505.05</v>
      </c>
      <c r="H249" s="52">
        <f t="shared" si="14"/>
        <v>116.75045999948171</v>
      </c>
      <c r="I249" s="52"/>
    </row>
    <row r="250" spans="1:10" x14ac:dyDescent="0.25">
      <c r="A250" s="138"/>
      <c r="B250" s="139"/>
      <c r="C250" s="140">
        <v>3132</v>
      </c>
      <c r="D250" s="161" t="s">
        <v>104</v>
      </c>
      <c r="E250" s="52">
        <v>3858.7</v>
      </c>
      <c r="F250" s="52"/>
      <c r="G250" s="52">
        <v>4505.0600000000004</v>
      </c>
      <c r="H250" s="52">
        <f t="shared" si="14"/>
        <v>116.75071915411928</v>
      </c>
      <c r="I250" s="52"/>
    </row>
    <row r="251" spans="1:10" x14ac:dyDescent="0.25">
      <c r="A251" s="273" t="s">
        <v>252</v>
      </c>
      <c r="B251" s="274"/>
      <c r="C251" s="275"/>
      <c r="D251" s="221" t="s">
        <v>94</v>
      </c>
      <c r="E251" s="68">
        <v>149914.06</v>
      </c>
      <c r="F251" s="68">
        <v>222962</v>
      </c>
      <c r="G251" s="68">
        <v>233098.6</v>
      </c>
      <c r="H251" s="66">
        <f t="shared" si="14"/>
        <v>155.48815101131942</v>
      </c>
      <c r="I251" s="66">
        <f t="shared" ref="I251:I286" si="15">G251/F251*100</f>
        <v>104.54633524995292</v>
      </c>
      <c r="J251" t="s">
        <v>277</v>
      </c>
    </row>
    <row r="252" spans="1:10" x14ac:dyDescent="0.25">
      <c r="A252" s="324" t="s">
        <v>72</v>
      </c>
      <c r="B252" s="325"/>
      <c r="C252" s="326"/>
      <c r="D252" s="220" t="s">
        <v>86</v>
      </c>
      <c r="E252" s="52">
        <v>73124.63</v>
      </c>
      <c r="F252" s="52">
        <v>33467</v>
      </c>
      <c r="G252" s="52">
        <v>210844</v>
      </c>
      <c r="H252" s="52">
        <f t="shared" si="14"/>
        <v>288.33513414016585</v>
      </c>
      <c r="I252" s="52">
        <f t="shared" si="15"/>
        <v>630.00567723429049</v>
      </c>
    </row>
    <row r="253" spans="1:10" x14ac:dyDescent="0.25">
      <c r="A253" s="190">
        <v>3</v>
      </c>
      <c r="B253" s="191"/>
      <c r="C253" s="192"/>
      <c r="D253" s="220" t="s">
        <v>10</v>
      </c>
      <c r="E253" s="52">
        <v>73124.63</v>
      </c>
      <c r="F253" s="52">
        <v>33467</v>
      </c>
      <c r="G253" s="52"/>
      <c r="H253" s="52">
        <f t="shared" si="14"/>
        <v>0</v>
      </c>
      <c r="I253" s="52">
        <f t="shared" si="15"/>
        <v>0</v>
      </c>
    </row>
    <row r="254" spans="1:10" x14ac:dyDescent="0.25">
      <c r="A254" s="190"/>
      <c r="B254" s="191">
        <v>31</v>
      </c>
      <c r="C254" s="192"/>
      <c r="D254" s="220" t="s">
        <v>11</v>
      </c>
      <c r="E254" s="52">
        <v>69996.06</v>
      </c>
      <c r="F254" s="52">
        <v>32299</v>
      </c>
      <c r="G254" s="52">
        <f>SUM(G255,G256,G258)</f>
        <v>202717.88999999998</v>
      </c>
      <c r="H254" s="52">
        <f t="shared" si="14"/>
        <v>289.61328680500014</v>
      </c>
      <c r="I254" s="52">
        <f t="shared" si="15"/>
        <v>627.62899780178941</v>
      </c>
    </row>
    <row r="255" spans="1:10" x14ac:dyDescent="0.25">
      <c r="A255" s="190"/>
      <c r="B255" s="191"/>
      <c r="C255" s="192">
        <v>3111</v>
      </c>
      <c r="D255" s="220" t="s">
        <v>138</v>
      </c>
      <c r="E255" s="52">
        <v>54816.480000000003</v>
      </c>
      <c r="F255" s="52"/>
      <c r="G255" s="52">
        <v>159620.84</v>
      </c>
      <c r="H255" s="52">
        <f t="shared" si="14"/>
        <v>291.19133516052102</v>
      </c>
      <c r="I255" s="52"/>
    </row>
    <row r="256" spans="1:10" x14ac:dyDescent="0.25">
      <c r="A256" s="190"/>
      <c r="B256" s="191"/>
      <c r="C256" s="192">
        <v>312</v>
      </c>
      <c r="D256" s="220" t="s">
        <v>103</v>
      </c>
      <c r="E256" s="52">
        <v>6136.67</v>
      </c>
      <c r="F256" s="52"/>
      <c r="G256" s="52">
        <v>13087.53</v>
      </c>
      <c r="H256" s="52">
        <f t="shared" si="14"/>
        <v>213.26761908331392</v>
      </c>
      <c r="I256" s="52"/>
    </row>
    <row r="257" spans="1:12" x14ac:dyDescent="0.25">
      <c r="A257" s="190"/>
      <c r="B257" s="191"/>
      <c r="C257" s="192">
        <v>3121</v>
      </c>
      <c r="D257" s="220" t="s">
        <v>103</v>
      </c>
      <c r="E257" s="52">
        <v>6136.67</v>
      </c>
      <c r="F257" s="52"/>
      <c r="G257" s="52">
        <v>13087.53</v>
      </c>
      <c r="H257" s="52">
        <f t="shared" si="14"/>
        <v>213.26761908331392</v>
      </c>
      <c r="I257" s="52"/>
    </row>
    <row r="258" spans="1:12" x14ac:dyDescent="0.25">
      <c r="A258" s="190"/>
      <c r="B258" s="191"/>
      <c r="C258" s="192">
        <v>313</v>
      </c>
      <c r="D258" s="220" t="s">
        <v>197</v>
      </c>
      <c r="E258" s="52">
        <v>9042.91</v>
      </c>
      <c r="F258" s="52"/>
      <c r="G258" s="52">
        <v>30009.52</v>
      </c>
      <c r="H258" s="52">
        <f t="shared" si="14"/>
        <v>331.85689119984607</v>
      </c>
      <c r="I258" s="52"/>
    </row>
    <row r="259" spans="1:12" x14ac:dyDescent="0.25">
      <c r="A259" s="190"/>
      <c r="B259" s="191"/>
      <c r="C259" s="192">
        <v>3132</v>
      </c>
      <c r="D259" s="220" t="s">
        <v>202</v>
      </c>
      <c r="E259" s="52">
        <v>9042.91</v>
      </c>
      <c r="F259" s="52"/>
      <c r="G259" s="52">
        <v>30009.52</v>
      </c>
      <c r="H259" s="52">
        <f t="shared" si="14"/>
        <v>331.85689119984607</v>
      </c>
      <c r="I259" s="52"/>
    </row>
    <row r="260" spans="1:12" x14ac:dyDescent="0.25">
      <c r="A260" s="190"/>
      <c r="B260" s="191">
        <v>32</v>
      </c>
      <c r="C260" s="192"/>
      <c r="D260" s="220" t="s">
        <v>19</v>
      </c>
      <c r="E260" s="52">
        <v>3128.57</v>
      </c>
      <c r="F260" s="52">
        <v>1168</v>
      </c>
      <c r="G260" s="52">
        <v>8126.11</v>
      </c>
      <c r="H260" s="52">
        <f t="shared" si="14"/>
        <v>259.73879440127592</v>
      </c>
      <c r="I260" s="52">
        <f t="shared" si="15"/>
        <v>695.72859589041093</v>
      </c>
    </row>
    <row r="261" spans="1:12" x14ac:dyDescent="0.25">
      <c r="A261" s="190"/>
      <c r="B261" s="191"/>
      <c r="C261" s="192">
        <v>321</v>
      </c>
      <c r="D261" s="220" t="s">
        <v>128</v>
      </c>
      <c r="E261" s="52">
        <v>3128.57</v>
      </c>
      <c r="F261" s="52"/>
      <c r="G261" s="52">
        <v>8126.1</v>
      </c>
      <c r="H261" s="52">
        <f t="shared" si="14"/>
        <v>259.7384747664268</v>
      </c>
      <c r="I261" s="52"/>
    </row>
    <row r="262" spans="1:12" x14ac:dyDescent="0.25">
      <c r="A262" s="190"/>
      <c r="B262" s="191"/>
      <c r="C262" s="192">
        <v>3211</v>
      </c>
      <c r="D262" s="220" t="s">
        <v>105</v>
      </c>
      <c r="E262" s="52">
        <v>131.68</v>
      </c>
      <c r="F262" s="52"/>
      <c r="G262" s="52">
        <v>420</v>
      </c>
      <c r="H262" s="52">
        <f t="shared" si="14"/>
        <v>318.955042527339</v>
      </c>
      <c r="I262" s="52"/>
    </row>
    <row r="263" spans="1:12" x14ac:dyDescent="0.25">
      <c r="A263" s="190"/>
      <c r="B263" s="191"/>
      <c r="C263" s="192">
        <v>3212</v>
      </c>
      <c r="D263" s="220" t="s">
        <v>125</v>
      </c>
      <c r="E263" s="52">
        <v>2996.89</v>
      </c>
      <c r="F263" s="52"/>
      <c r="G263" s="52">
        <v>7706.11</v>
      </c>
      <c r="H263" s="52">
        <f t="shared" si="14"/>
        <v>257.13689858486634</v>
      </c>
      <c r="I263" s="52"/>
    </row>
    <row r="264" spans="1:12" x14ac:dyDescent="0.25">
      <c r="A264" s="324" t="s">
        <v>275</v>
      </c>
      <c r="B264" s="325"/>
      <c r="C264" s="326"/>
      <c r="D264" s="220"/>
      <c r="E264" s="52">
        <v>65270.9</v>
      </c>
      <c r="F264" s="200">
        <v>160975</v>
      </c>
      <c r="G264" s="200">
        <v>18916.5</v>
      </c>
      <c r="H264" s="52">
        <f t="shared" si="14"/>
        <v>28.981521627555313</v>
      </c>
      <c r="I264" s="52">
        <f t="shared" si="15"/>
        <v>11.751203603043951</v>
      </c>
    </row>
    <row r="265" spans="1:12" x14ac:dyDescent="0.25">
      <c r="A265" s="222">
        <v>3</v>
      </c>
      <c r="B265" s="216"/>
      <c r="C265" s="217"/>
      <c r="D265" s="220" t="s">
        <v>10</v>
      </c>
      <c r="E265" s="52"/>
      <c r="F265" s="52"/>
      <c r="G265" s="52"/>
      <c r="H265" s="52"/>
      <c r="I265" s="52"/>
    </row>
    <row r="266" spans="1:12" x14ac:dyDescent="0.25">
      <c r="A266" s="222"/>
      <c r="B266" s="216">
        <v>31</v>
      </c>
      <c r="C266" s="217"/>
      <c r="D266" s="220" t="s">
        <v>11</v>
      </c>
      <c r="E266" s="52">
        <v>62478.559999999998</v>
      </c>
      <c r="F266" s="52">
        <v>155574</v>
      </c>
      <c r="G266" s="52">
        <v>18916.5</v>
      </c>
      <c r="H266" s="52">
        <f t="shared" si="14"/>
        <v>30.276786148720458</v>
      </c>
      <c r="I266" s="52">
        <f t="shared" si="15"/>
        <v>12.159165413243858</v>
      </c>
    </row>
    <row r="267" spans="1:12" x14ac:dyDescent="0.25">
      <c r="A267" s="222"/>
      <c r="B267" s="216"/>
      <c r="C267" s="217">
        <v>311</v>
      </c>
      <c r="D267" s="220" t="s">
        <v>102</v>
      </c>
      <c r="E267" s="52">
        <v>48929.91</v>
      </c>
      <c r="F267" s="52"/>
      <c r="G267" s="52">
        <v>18916.5</v>
      </c>
      <c r="H267" s="52">
        <f t="shared" si="14"/>
        <v>38.660402195712187</v>
      </c>
      <c r="I267" s="52"/>
    </row>
    <row r="268" spans="1:12" x14ac:dyDescent="0.25">
      <c r="A268" s="222"/>
      <c r="B268" s="216"/>
      <c r="C268" s="217">
        <v>3111</v>
      </c>
      <c r="D268" s="220" t="s">
        <v>138</v>
      </c>
      <c r="E268" s="52">
        <v>48929.91</v>
      </c>
      <c r="F268" s="52"/>
      <c r="G268" s="52">
        <v>18916.5</v>
      </c>
      <c r="H268" s="52">
        <f t="shared" si="14"/>
        <v>38.660402195712187</v>
      </c>
      <c r="I268" s="52"/>
    </row>
    <row r="269" spans="1:12" x14ac:dyDescent="0.25">
      <c r="A269" s="190"/>
      <c r="B269" s="191"/>
      <c r="C269" s="192">
        <v>312</v>
      </c>
      <c r="D269" s="220" t="s">
        <v>103</v>
      </c>
      <c r="E269" s="52">
        <v>5477.33</v>
      </c>
      <c r="F269" s="52"/>
      <c r="G269" s="52"/>
      <c r="H269" s="52">
        <f t="shared" si="14"/>
        <v>0</v>
      </c>
      <c r="I269" s="52"/>
      <c r="K269" s="244"/>
      <c r="L269" s="40"/>
    </row>
    <row r="270" spans="1:12" x14ac:dyDescent="0.25">
      <c r="A270" s="190"/>
      <c r="B270" s="191"/>
      <c r="C270" s="192">
        <v>3121</v>
      </c>
      <c r="D270" s="220" t="s">
        <v>103</v>
      </c>
      <c r="E270" s="52">
        <v>5477.33</v>
      </c>
      <c r="F270" s="52"/>
      <c r="G270" s="52"/>
      <c r="H270" s="52">
        <f t="shared" si="14"/>
        <v>0</v>
      </c>
      <c r="I270" s="52"/>
    </row>
    <row r="271" spans="1:12" x14ac:dyDescent="0.25">
      <c r="A271" s="190"/>
      <c r="B271" s="191"/>
      <c r="C271" s="192">
        <v>313</v>
      </c>
      <c r="D271" s="220" t="s">
        <v>197</v>
      </c>
      <c r="E271" s="52">
        <v>8071.32</v>
      </c>
      <c r="F271" s="52"/>
      <c r="G271" s="52"/>
      <c r="H271" s="52">
        <f t="shared" si="14"/>
        <v>0</v>
      </c>
      <c r="I271" s="52"/>
      <c r="L271" s="40"/>
    </row>
    <row r="272" spans="1:12" x14ac:dyDescent="0.25">
      <c r="A272" s="190"/>
      <c r="B272" s="191"/>
      <c r="C272" s="192">
        <v>3132</v>
      </c>
      <c r="D272" s="220" t="s">
        <v>203</v>
      </c>
      <c r="E272" s="52">
        <v>8071.32</v>
      </c>
      <c r="F272" s="52"/>
      <c r="G272" s="52"/>
      <c r="H272" s="52">
        <f t="shared" si="14"/>
        <v>0</v>
      </c>
      <c r="I272" s="52"/>
    </row>
    <row r="273" spans="1:9" x14ac:dyDescent="0.25">
      <c r="A273" s="190"/>
      <c r="B273" s="191">
        <v>32</v>
      </c>
      <c r="C273" s="192"/>
      <c r="D273" s="220" t="s">
        <v>19</v>
      </c>
      <c r="E273" s="157">
        <v>2792.43</v>
      </c>
      <c r="F273" s="157">
        <v>5401</v>
      </c>
      <c r="G273" s="157"/>
      <c r="H273" s="52">
        <f t="shared" si="14"/>
        <v>0</v>
      </c>
      <c r="I273" s="52"/>
    </row>
    <row r="274" spans="1:9" x14ac:dyDescent="0.25">
      <c r="A274" s="190"/>
      <c r="B274" s="191"/>
      <c r="C274" s="192">
        <v>321</v>
      </c>
      <c r="D274" s="220" t="s">
        <v>128</v>
      </c>
      <c r="E274" s="52"/>
      <c r="F274" s="52"/>
      <c r="G274" s="52"/>
      <c r="H274" s="52"/>
      <c r="I274" s="52"/>
    </row>
    <row r="275" spans="1:9" x14ac:dyDescent="0.25">
      <c r="A275" s="190"/>
      <c r="B275" s="191"/>
      <c r="C275" s="192">
        <v>3211</v>
      </c>
      <c r="D275" s="220" t="s">
        <v>105</v>
      </c>
      <c r="E275" s="52">
        <v>117.53</v>
      </c>
      <c r="F275" s="52">
        <v>5401</v>
      </c>
      <c r="G275" s="52"/>
      <c r="H275" s="52">
        <f t="shared" si="14"/>
        <v>0</v>
      </c>
      <c r="I275" s="52">
        <f t="shared" si="15"/>
        <v>0</v>
      </c>
    </row>
    <row r="276" spans="1:9" x14ac:dyDescent="0.25">
      <c r="A276" s="190"/>
      <c r="B276" s="191"/>
      <c r="C276" s="192">
        <v>3212</v>
      </c>
      <c r="D276" s="220" t="s">
        <v>125</v>
      </c>
      <c r="E276" s="52">
        <v>2674</v>
      </c>
      <c r="F276" s="52"/>
      <c r="G276" s="52"/>
      <c r="H276" s="52">
        <f t="shared" si="14"/>
        <v>0</v>
      </c>
      <c r="I276" s="52"/>
    </row>
    <row r="277" spans="1:9" x14ac:dyDescent="0.25">
      <c r="A277" s="324" t="s">
        <v>276</v>
      </c>
      <c r="B277" s="325"/>
      <c r="C277" s="326"/>
      <c r="D277" s="220"/>
      <c r="E277" s="176">
        <v>11518.44</v>
      </c>
      <c r="F277" s="202">
        <v>28520</v>
      </c>
      <c r="G277" s="202">
        <v>3338.1</v>
      </c>
      <c r="H277" s="52">
        <f t="shared" si="14"/>
        <v>28.980486940939915</v>
      </c>
      <c r="I277" s="52">
        <f t="shared" si="15"/>
        <v>11.704417952314165</v>
      </c>
    </row>
    <row r="278" spans="1:9" x14ac:dyDescent="0.25">
      <c r="A278" s="190">
        <v>3</v>
      </c>
      <c r="B278" s="191"/>
      <c r="C278" s="192"/>
      <c r="D278" s="220" t="s">
        <v>10</v>
      </c>
      <c r="E278" s="52"/>
      <c r="F278" s="52">
        <v>28520</v>
      </c>
      <c r="G278" s="52">
        <v>3338.1</v>
      </c>
      <c r="H278" s="52" t="e">
        <f t="shared" si="14"/>
        <v>#DIV/0!</v>
      </c>
      <c r="I278" s="52">
        <f t="shared" si="15"/>
        <v>11.704417952314165</v>
      </c>
    </row>
    <row r="279" spans="1:9" x14ac:dyDescent="0.25">
      <c r="A279" s="190"/>
      <c r="B279" s="191">
        <v>31</v>
      </c>
      <c r="C279" s="192"/>
      <c r="D279" s="220" t="s">
        <v>11</v>
      </c>
      <c r="E279" s="52">
        <v>11024.69</v>
      </c>
      <c r="F279" s="52">
        <v>27453</v>
      </c>
      <c r="G279" s="52">
        <v>33318.1</v>
      </c>
      <c r="H279" s="52">
        <f t="shared" si="14"/>
        <v>302.21348627489749</v>
      </c>
      <c r="I279" s="52">
        <f t="shared" si="15"/>
        <v>121.36414963756236</v>
      </c>
    </row>
    <row r="280" spans="1:9" x14ac:dyDescent="0.25">
      <c r="A280" s="190"/>
      <c r="B280" s="191"/>
      <c r="C280" s="192">
        <v>311</v>
      </c>
      <c r="D280" s="220" t="s">
        <v>102</v>
      </c>
      <c r="E280" s="52">
        <v>8627.8799999999992</v>
      </c>
      <c r="F280" s="52"/>
      <c r="G280" s="52">
        <v>3338.1</v>
      </c>
      <c r="H280" s="52">
        <f t="shared" si="14"/>
        <v>38.689689703612011</v>
      </c>
      <c r="I280" s="52"/>
    </row>
    <row r="281" spans="1:9" x14ac:dyDescent="0.25">
      <c r="A281" s="190"/>
      <c r="B281" s="191"/>
      <c r="C281" s="192">
        <v>3111</v>
      </c>
      <c r="D281" s="220" t="s">
        <v>138</v>
      </c>
      <c r="E281" s="40">
        <v>8627.8799999999992</v>
      </c>
      <c r="F281" s="52"/>
      <c r="G281" s="40">
        <v>3338.1</v>
      </c>
      <c r="H281" s="52">
        <f t="shared" si="14"/>
        <v>38.689689703612011</v>
      </c>
      <c r="I281" s="52"/>
    </row>
    <row r="282" spans="1:9" x14ac:dyDescent="0.25">
      <c r="A282" s="190"/>
      <c r="B282" s="191"/>
      <c r="C282" s="192">
        <v>312</v>
      </c>
      <c r="D282" s="220" t="s">
        <v>103</v>
      </c>
      <c r="E282" s="52">
        <v>968.88</v>
      </c>
      <c r="F282" s="52"/>
      <c r="G282" s="52"/>
      <c r="H282" s="52">
        <f t="shared" si="14"/>
        <v>0</v>
      </c>
      <c r="I282" s="52"/>
    </row>
    <row r="283" spans="1:9" x14ac:dyDescent="0.25">
      <c r="A283" s="190"/>
      <c r="B283" s="191"/>
      <c r="C283" s="192">
        <v>3121</v>
      </c>
      <c r="D283" s="220" t="s">
        <v>103</v>
      </c>
      <c r="E283" s="52">
        <v>968.88</v>
      </c>
      <c r="F283" s="52"/>
      <c r="G283" s="52"/>
      <c r="H283" s="52">
        <f t="shared" si="14"/>
        <v>0</v>
      </c>
      <c r="I283" s="52"/>
    </row>
    <row r="284" spans="1:9" x14ac:dyDescent="0.25">
      <c r="A284" s="190"/>
      <c r="B284" s="191"/>
      <c r="C284" s="192">
        <v>313</v>
      </c>
      <c r="D284" s="220" t="s">
        <v>197</v>
      </c>
      <c r="E284" s="52">
        <v>1427.93</v>
      </c>
      <c r="F284" s="52"/>
      <c r="G284" s="52"/>
      <c r="H284" s="52">
        <f t="shared" si="14"/>
        <v>0</v>
      </c>
      <c r="I284" s="52"/>
    </row>
    <row r="285" spans="1:9" x14ac:dyDescent="0.25">
      <c r="A285" s="190"/>
      <c r="B285" s="191"/>
      <c r="C285" s="192">
        <v>3132</v>
      </c>
      <c r="D285" s="220" t="s">
        <v>202</v>
      </c>
      <c r="E285" s="52">
        <v>1427.93</v>
      </c>
      <c r="F285" s="52"/>
      <c r="G285" s="52"/>
      <c r="H285" s="52">
        <f t="shared" si="14"/>
        <v>0</v>
      </c>
      <c r="I285" s="52"/>
    </row>
    <row r="286" spans="1:9" x14ac:dyDescent="0.25">
      <c r="A286" s="190"/>
      <c r="B286" s="191">
        <v>32</v>
      </c>
      <c r="C286" s="192"/>
      <c r="D286" s="220" t="s">
        <v>19</v>
      </c>
      <c r="E286" s="176">
        <v>493.95</v>
      </c>
      <c r="F286" s="202">
        <v>1067</v>
      </c>
      <c r="G286" s="176"/>
      <c r="H286" s="52">
        <f t="shared" si="14"/>
        <v>0</v>
      </c>
      <c r="I286" s="52">
        <f t="shared" si="15"/>
        <v>0</v>
      </c>
    </row>
    <row r="287" spans="1:9" x14ac:dyDescent="0.25">
      <c r="A287" s="190"/>
      <c r="B287" s="191"/>
      <c r="C287" s="192">
        <v>321</v>
      </c>
      <c r="D287" s="220" t="s">
        <v>128</v>
      </c>
      <c r="E287" s="52">
        <f>SUM(E288,E289)</f>
        <v>493.95000000000005</v>
      </c>
      <c r="F287" s="52"/>
      <c r="G287" s="52"/>
      <c r="H287" s="52">
        <f t="shared" si="14"/>
        <v>0</v>
      </c>
      <c r="I287" s="52"/>
    </row>
    <row r="288" spans="1:9" x14ac:dyDescent="0.25">
      <c r="A288" s="190"/>
      <c r="B288" s="191"/>
      <c r="C288" s="192">
        <v>3211</v>
      </c>
      <c r="D288" s="220" t="s">
        <v>105</v>
      </c>
      <c r="E288" s="52">
        <v>20.79</v>
      </c>
      <c r="F288" s="52"/>
      <c r="G288" s="52"/>
      <c r="H288" s="52">
        <f t="shared" si="14"/>
        <v>0</v>
      </c>
      <c r="I288" s="52"/>
    </row>
    <row r="289" spans="1:9" x14ac:dyDescent="0.25">
      <c r="A289" s="190"/>
      <c r="B289" s="191"/>
      <c r="C289" s="192">
        <v>3212</v>
      </c>
      <c r="D289" s="220" t="s">
        <v>125</v>
      </c>
      <c r="E289" s="52">
        <v>473.16</v>
      </c>
      <c r="F289" s="52"/>
      <c r="G289" s="52"/>
      <c r="H289" s="52">
        <f t="shared" si="14"/>
        <v>0</v>
      </c>
      <c r="I289" s="52"/>
    </row>
  </sheetData>
  <mergeCells count="51">
    <mergeCell ref="A251:C251"/>
    <mergeCell ref="A252:C252"/>
    <mergeCell ref="A264:C264"/>
    <mergeCell ref="A277:C277"/>
    <mergeCell ref="A242:C242"/>
    <mergeCell ref="A71:C71"/>
    <mergeCell ref="A81:C81"/>
    <mergeCell ref="A107:C107"/>
    <mergeCell ref="A136:C136"/>
    <mergeCell ref="A155:C155"/>
    <mergeCell ref="A154:C154"/>
    <mergeCell ref="A82:C82"/>
    <mergeCell ref="A91:C91"/>
    <mergeCell ref="A144:C144"/>
    <mergeCell ref="A149:C149"/>
    <mergeCell ref="A130:C130"/>
    <mergeCell ref="A51:C51"/>
    <mergeCell ref="A52:C52"/>
    <mergeCell ref="A70:C70"/>
    <mergeCell ref="A57:C57"/>
    <mergeCell ref="B58:C58"/>
    <mergeCell ref="A8:C8"/>
    <mergeCell ref="A41:C41"/>
    <mergeCell ref="A34:C34"/>
    <mergeCell ref="A35:C35"/>
    <mergeCell ref="A42:C42"/>
    <mergeCell ref="A6:C6"/>
    <mergeCell ref="A1:I1"/>
    <mergeCell ref="A3:I3"/>
    <mergeCell ref="A5:C5"/>
    <mergeCell ref="A7:C7"/>
    <mergeCell ref="A183:C183"/>
    <mergeCell ref="A189:C189"/>
    <mergeCell ref="A195:C195"/>
    <mergeCell ref="A208:C208"/>
    <mergeCell ref="B190:C190"/>
    <mergeCell ref="A188:C188"/>
    <mergeCell ref="A161:C161"/>
    <mergeCell ref="A160:C160"/>
    <mergeCell ref="A168:C168"/>
    <mergeCell ref="A174:C174"/>
    <mergeCell ref="A178:C178"/>
    <mergeCell ref="A241:C241"/>
    <mergeCell ref="A194:C194"/>
    <mergeCell ref="A207:C207"/>
    <mergeCell ref="A213:C213"/>
    <mergeCell ref="A228:C228"/>
    <mergeCell ref="A229:C229"/>
    <mergeCell ref="A214:C214"/>
    <mergeCell ref="A224:C224"/>
    <mergeCell ref="A220:C22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Prihodi i rashodi po izvorima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2026-02-05T05:20:28Z</cp:lastPrinted>
  <dcterms:created xsi:type="dcterms:W3CDTF">2022-08-12T12:51:27Z</dcterms:created>
  <dcterms:modified xsi:type="dcterms:W3CDTF">2026-02-11T06:53:41Z</dcterms:modified>
</cp:coreProperties>
</file>